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20" windowHeight="7875" activeTab="0"/>
  </bookViews>
  <sheets>
    <sheet name="Весь прейск(даль зар)" sheetId="1" r:id="rId1"/>
  </sheets>
  <definedNames>
    <definedName name="_xlnm._FilterDatabase" localSheetId="0" hidden="1">'Весь прейск(даль зар)'!$A$14:$C$1243</definedName>
    <definedName name="_xlnm.Print_Area" localSheetId="0">'Весь прейск(даль зар)'!$A$2:$D$1291</definedName>
  </definedNames>
  <calcPr fullCalcOnLoad="1"/>
</workbook>
</file>

<file path=xl/sharedStrings.xml><?xml version="1.0" encoding="utf-8"?>
<sst xmlns="http://schemas.openxmlformats.org/spreadsheetml/2006/main" count="2503" uniqueCount="1248">
  <si>
    <t xml:space="preserve">    "Утверждаю"</t>
  </si>
  <si>
    <t xml:space="preserve">Председатель правления </t>
  </si>
  <si>
    <t>АО "Национальный научный медицинский центр"</t>
  </si>
  <si>
    <t>_____________________А.Байгенжин</t>
  </si>
  <si>
    <t>ПРЕЙСКУРАНТ</t>
  </si>
  <si>
    <t xml:space="preserve">цен на медицинские услуги, оказываемые в АО"ННМЦ" </t>
  </si>
  <si>
    <t>№ п/п</t>
  </si>
  <si>
    <t>Наименование услуги</t>
  </si>
  <si>
    <t>ед.  измерения</t>
  </si>
  <si>
    <t>Цена (тенге)</t>
  </si>
  <si>
    <t>прием</t>
  </si>
  <si>
    <t>ТЕРАПЕВТ</t>
  </si>
  <si>
    <t>посещение</t>
  </si>
  <si>
    <t>Вакцинация против гриппа (без вакцины)</t>
  </si>
  <si>
    <t>Заполнение санаторно-курортной карты</t>
  </si>
  <si>
    <t>Справка 086</t>
  </si>
  <si>
    <t>Справка 082</t>
  </si>
  <si>
    <t>РЕВМАТОЛОГ</t>
  </si>
  <si>
    <t>Внутрисуставная инъекция без лекарственных средств</t>
  </si>
  <si>
    <t>ДЕРМАТОВЕНЕРОЛОГ</t>
  </si>
  <si>
    <t>Взятие мазка на ЗППП,РИФ,ПЦР</t>
  </si>
  <si>
    <t>процедура</t>
  </si>
  <si>
    <t>Взятие секрета простаты,и массаж предстательной железы</t>
  </si>
  <si>
    <t>Забор анализа:демодекс,чесоточный клещ,пат.флору</t>
  </si>
  <si>
    <t>Инстиляция в уретру</t>
  </si>
  <si>
    <t>Кожные диагностические пробы</t>
  </si>
  <si>
    <t>Массаж уретры на Буже</t>
  </si>
  <si>
    <t>Санация влагалища+введение тампонов</t>
  </si>
  <si>
    <t>Тампонада уретры</t>
  </si>
  <si>
    <t>ГЕМАТОЛОГ</t>
  </si>
  <si>
    <t>Пункция лимфоузлов</t>
  </si>
  <si>
    <t xml:space="preserve">Пункция селезенки </t>
  </si>
  <si>
    <t>Стернальная пункция</t>
  </si>
  <si>
    <t>Трепанобиопсия</t>
  </si>
  <si>
    <t>Трепанобиопсия под рентген контролем</t>
  </si>
  <si>
    <t>ОФТАЛЬМОЛОГ</t>
  </si>
  <si>
    <t>операция</t>
  </si>
  <si>
    <t>Биомикроскопия</t>
  </si>
  <si>
    <t>Взятие анализа ресниц на демадекоз</t>
  </si>
  <si>
    <t>Взятие на бак. посев из коньюктивы</t>
  </si>
  <si>
    <t>Внутривенная инъекция без лекарственных средств</t>
  </si>
  <si>
    <t>манипуляция</t>
  </si>
  <si>
    <t>Гониоскопия</t>
  </si>
  <si>
    <t>Инъекция под конъюктиву</t>
  </si>
  <si>
    <t>Инъекция ретропарабульбарная</t>
  </si>
  <si>
    <t>Массаж век</t>
  </si>
  <si>
    <t>Офтальмоскопия</t>
  </si>
  <si>
    <t>Промывание слезных путей</t>
  </si>
  <si>
    <t>Простая коррекция</t>
  </si>
  <si>
    <t>Рефрактометрия</t>
  </si>
  <si>
    <t>Сложная коррекция</t>
  </si>
  <si>
    <t>Снятие швов с конъюктивы</t>
  </si>
  <si>
    <t>Удаление инородного тела</t>
  </si>
  <si>
    <t>Циклоскопия</t>
  </si>
  <si>
    <t>ЛАЗЕР-ОФТАЛЬМОЛОГ</t>
  </si>
  <si>
    <t>Лазербарраж центрального разрыва сетчатки или макулярной зоны</t>
  </si>
  <si>
    <t>Осмотр в фундус-камере</t>
  </si>
  <si>
    <t>Панлазеркоагуляция сетчатки</t>
  </si>
  <si>
    <t>Периферическая профилактическая лазеркоагуляция сетчатки</t>
  </si>
  <si>
    <t>ПСИХОТЕРАПЕВТ</t>
  </si>
  <si>
    <t>Коррекция метоболического ацидоза</t>
  </si>
  <si>
    <t>Лечение алькогольной интоксикации 1-2 ст</t>
  </si>
  <si>
    <t>Противоалкогольное лечение 1 сеанс</t>
  </si>
  <si>
    <t>Снятие абстинентного синдрома</t>
  </si>
  <si>
    <t>Трансовая терапия</t>
  </si>
  <si>
    <t>НЕВРОПАТОЛОГ</t>
  </si>
  <si>
    <t>Люмбальная пункция</t>
  </si>
  <si>
    <t>ГИНЕКОЛОГ</t>
  </si>
  <si>
    <t>Аспирационная биопсия эндометрии</t>
  </si>
  <si>
    <t>Введение ВМС</t>
  </si>
  <si>
    <t>Взятие мазка на степень чистоты</t>
  </si>
  <si>
    <t>Взятие мазка на цитологию</t>
  </si>
  <si>
    <t>Взятие на РИФ и ЗППП</t>
  </si>
  <si>
    <t>Гинекологический массаж</t>
  </si>
  <si>
    <t>Гистеросальпингография</t>
  </si>
  <si>
    <t>Диотернокоагуляция</t>
  </si>
  <si>
    <t>Кольпоскопия</t>
  </si>
  <si>
    <t>Миниаборт</t>
  </si>
  <si>
    <t>Полипэктомия</t>
  </si>
  <si>
    <t>Расширенная санация</t>
  </si>
  <si>
    <t>Санация влагалища</t>
  </si>
  <si>
    <t>Удаление ВМС</t>
  </si>
  <si>
    <t>ТРАВМАТОЛОГ</t>
  </si>
  <si>
    <t>Блокады новокаиновые и проводниковые</t>
  </si>
  <si>
    <t>Вправление вывихов и переломов</t>
  </si>
  <si>
    <t>Гипсовая повязка верхних конечностей</t>
  </si>
  <si>
    <t>Гипсовая повязка нижних конечностей</t>
  </si>
  <si>
    <t>Перевязка с медикаментами без мазей</t>
  </si>
  <si>
    <t>Перевязка с медикаментами и мазями</t>
  </si>
  <si>
    <t>Пункции суставов с медикаментами</t>
  </si>
  <si>
    <t>ПХО раны без ПСС, АС</t>
  </si>
  <si>
    <t>Снятие аппарата Иллизарова</t>
  </si>
  <si>
    <t>Снятие гипсовых повязок</t>
  </si>
  <si>
    <t>Удаление гигромы без гистологии</t>
  </si>
  <si>
    <t>Удаление инородных тел с ПХО</t>
  </si>
  <si>
    <t>ХИРУРГ</t>
  </si>
  <si>
    <t>Вскрытие и дренирование абсцессов</t>
  </si>
  <si>
    <t>Вскрытие и дренирование при панариции</t>
  </si>
  <si>
    <t>Вскрытие и дренирование при флегмоне</t>
  </si>
  <si>
    <t>Вскрытие и дренирование при фурункуле</t>
  </si>
  <si>
    <t>Забор кожного лоскута</t>
  </si>
  <si>
    <t>Иссечение рубцов келлоидных</t>
  </si>
  <si>
    <t>Исследование rectum</t>
  </si>
  <si>
    <t>Краевая резекция ногтевой пластинки при вросшем ногте</t>
  </si>
  <si>
    <t>Некрэктомия при карбункуле</t>
  </si>
  <si>
    <t>Обрезание крайней плоти</t>
  </si>
  <si>
    <t>Плевральная пункция</t>
  </si>
  <si>
    <t>Прокол мочки уха</t>
  </si>
  <si>
    <t>Снятие швов</t>
  </si>
  <si>
    <t>Удаление доброкачественной опухоли</t>
  </si>
  <si>
    <t>УРОЛОГ</t>
  </si>
  <si>
    <t>Бужирование уретры</t>
  </si>
  <si>
    <t>Взятие мазка из уретры</t>
  </si>
  <si>
    <t>Взятие секрета простаты</t>
  </si>
  <si>
    <t>Инстилляции мочевого пузыря</t>
  </si>
  <si>
    <t>Инстилляция уретры</t>
  </si>
  <si>
    <t>Иссечение полипа наружного отверстия уретры</t>
  </si>
  <si>
    <t>Массаж простаты</t>
  </si>
  <si>
    <t>Перевязка послеоперационного больного</t>
  </si>
  <si>
    <t>Рассечение короткой уздечки</t>
  </si>
  <si>
    <t>Рассечение крайней плоти при парафимозе</t>
  </si>
  <si>
    <t>Смена надлобкового дренажа</t>
  </si>
  <si>
    <t>Установка катерера Фоллея</t>
  </si>
  <si>
    <t>Цистоскопия смотровая</t>
  </si>
  <si>
    <t>ОТОЛАРИНГОЛОГ</t>
  </si>
  <si>
    <t>Аудиметрия</t>
  </si>
  <si>
    <t>Взятие материалов на биопсию</t>
  </si>
  <si>
    <t>Вскрытие паратонзиллярного абсцесса</t>
  </si>
  <si>
    <t>Забор патологического отделяемого на исследование</t>
  </si>
  <si>
    <t>Камертональное исследование слуха</t>
  </si>
  <si>
    <t>Парацентез барабанной перепонки</t>
  </si>
  <si>
    <t>Продувание слуховых труб по Политцеру</t>
  </si>
  <si>
    <t>Промывание аттика</t>
  </si>
  <si>
    <t>Промывание миндалин</t>
  </si>
  <si>
    <t>Пункция Гайморовой пазухи</t>
  </si>
  <si>
    <t>Пункция лобной пазухи</t>
  </si>
  <si>
    <t>Репозиция костей носа</t>
  </si>
  <si>
    <t>Сложное удаление инородных тел</t>
  </si>
  <si>
    <t>Турунды в ухо, нос</t>
  </si>
  <si>
    <t>Удаление инородных тел из ЛОР-органов</t>
  </si>
  <si>
    <t>КАРДИОХИРУРГ</t>
  </si>
  <si>
    <t>Перевязка с медикаментами (грудная клетка)</t>
  </si>
  <si>
    <t>Перевязка с медикаментами (ниж.конечность)</t>
  </si>
  <si>
    <t>Снятие скоб</t>
  </si>
  <si>
    <t>ПРОЦЕДУРНЫЙ КАБИНЕТ</t>
  </si>
  <si>
    <t>Анализ крови на ВИЧ</t>
  </si>
  <si>
    <t>Аутогемотерапия</t>
  </si>
  <si>
    <t>Бактериологическое исследование мокроты</t>
  </si>
  <si>
    <t>исследование</t>
  </si>
  <si>
    <t>Забор крови из вены на анализ</t>
  </si>
  <si>
    <t>Забор крови из вены на ВИЧ</t>
  </si>
  <si>
    <t>Подкожная внутримышечная инъекция без лекарственных средств</t>
  </si>
  <si>
    <t>Выезд на дому</t>
  </si>
  <si>
    <t>Выезд врача кардиолога (на дому)</t>
  </si>
  <si>
    <t>консультация</t>
  </si>
  <si>
    <t>Выезд врача невропатолога (на дому)</t>
  </si>
  <si>
    <t>Выезд врача психотерапевта (на дому)</t>
  </si>
  <si>
    <t>Выезд врача терапевта (на дому)</t>
  </si>
  <si>
    <t>Забор крови из вены (на дому)</t>
  </si>
  <si>
    <t>Острый аллергоз,отек Квинке  (на дому)</t>
  </si>
  <si>
    <t>При интоксикации  ОРВИ,грипп  (на дому)</t>
  </si>
  <si>
    <t>При панкретите, неязвенной диспепсии  (на дому)</t>
  </si>
  <si>
    <t>Сосудистая терапия при ВБН (на дому)</t>
  </si>
  <si>
    <t>Проблемной лаборатории  респираторных исследований</t>
  </si>
  <si>
    <t>Диагностика нарушений дыхания и ритма сердца во время сна с использованием носимого регистратора "Кардиотехника-04-3Р(М)  (Россия)</t>
  </si>
  <si>
    <t>Диагностика нарушений дыхания во время сна с использованием носимого регистратора "SOMNOcheck 2" (немецкая)</t>
  </si>
  <si>
    <t>Подбор режима и лечебного давления СРАР-терапии синдрома обструктивного апноэ сна</t>
  </si>
  <si>
    <t>Контроль режима и лечебного давления СРАР-терапии у амбулаторных пациентов</t>
  </si>
  <si>
    <t>Отдел HIFU терапии и ультразвуковой визулизации</t>
  </si>
  <si>
    <t>Диагностическая пункционная биопсия под контролем УЗИ для гистологии</t>
  </si>
  <si>
    <t>Диагностическая пункционная биопсия под контролем УЗИ для цитологии</t>
  </si>
  <si>
    <t>Определение функции желчного пузыря</t>
  </si>
  <si>
    <t>Пункция плевральной полости</t>
  </si>
  <si>
    <t>Пункция полости перикарда</t>
  </si>
  <si>
    <t>Расшифровка ЭКГ</t>
  </si>
  <si>
    <t>Спирография</t>
  </si>
  <si>
    <t>Спирография бодиплитизмографией</t>
  </si>
  <si>
    <t>Спирография с пробой</t>
  </si>
  <si>
    <t>Спиртовая аблация кист молочной железы</t>
  </si>
  <si>
    <t xml:space="preserve">Спиртовая аблация кист щитовидной железы </t>
  </si>
  <si>
    <t>Тредмил</t>
  </si>
  <si>
    <t>Трузи предстательной железы и мочевого пузыря</t>
  </si>
  <si>
    <t>УЗДГ сосудов верхних конечностей</t>
  </si>
  <si>
    <t>УЗДГ сосудов нижней конечности</t>
  </si>
  <si>
    <t>Узи брюшной полости</t>
  </si>
  <si>
    <t>Узи гинекологическое</t>
  </si>
  <si>
    <t>Узи гинекологическое (трансвагинально)</t>
  </si>
  <si>
    <t>Узи головного мозга</t>
  </si>
  <si>
    <t>Узи легких</t>
  </si>
  <si>
    <t>Узи лимфо узлов ректально</t>
  </si>
  <si>
    <t>Узи мочевого пузыря</t>
  </si>
  <si>
    <t>Узи мошонки</t>
  </si>
  <si>
    <t>Узи мягких тканей</t>
  </si>
  <si>
    <t>Узи плевральной полости</t>
  </si>
  <si>
    <t>Узи плода</t>
  </si>
  <si>
    <t>Узи полового члена</t>
  </si>
  <si>
    <t>Узи почек и надпочечников</t>
  </si>
  <si>
    <t>Узи суставов</t>
  </si>
  <si>
    <t>Узи щитовидной железы и лимфо узлов</t>
  </si>
  <si>
    <t>Холтер мониторирование</t>
  </si>
  <si>
    <t>Чреспищеводная ЭХОКГ</t>
  </si>
  <si>
    <t>ЭКГ с физической нагрузкой</t>
  </si>
  <si>
    <t>Электрокардиограмма с фармакологическими пробами (калий,нитроглицерин)</t>
  </si>
  <si>
    <t>Электрокардиограмма с холодовой пробой</t>
  </si>
  <si>
    <t>Электрокардиография</t>
  </si>
  <si>
    <t>Электромиография</t>
  </si>
  <si>
    <t>Электроэнцефалография</t>
  </si>
  <si>
    <t>HIFU</t>
  </si>
  <si>
    <t>Опухоль (злокачественная, доброкачественная) молочной железы</t>
  </si>
  <si>
    <t>Опухоль (фибромиома) матки</t>
  </si>
  <si>
    <t>Опухоль (метостазы, превичный рак и т.д.)</t>
  </si>
  <si>
    <t>Опухоль почек</t>
  </si>
  <si>
    <t>Опухоль поджелудочной железы</t>
  </si>
  <si>
    <t>Опухоль брюшной полости</t>
  </si>
  <si>
    <t>Опухоль кости</t>
  </si>
  <si>
    <t>Опухоль мягких тканей</t>
  </si>
  <si>
    <t>Опухоль печени</t>
  </si>
  <si>
    <t>Ректороманоскопия</t>
  </si>
  <si>
    <t>Фиброларингоскопия</t>
  </si>
  <si>
    <t>Вагинальное орошение</t>
  </si>
  <si>
    <t xml:space="preserve">Внутривенное лазерное облучение крови (ВЛОК)               </t>
  </si>
  <si>
    <t>Гидромассаж стоп</t>
  </si>
  <si>
    <t>Дарсонвализация</t>
  </si>
  <si>
    <t>Квантовая терапия</t>
  </si>
  <si>
    <t>Кишечное орошение-промывание кишечника</t>
  </si>
  <si>
    <t>Крайневысокочастотная терапия  (КВЧ)</t>
  </si>
  <si>
    <t>Лазерная терапия</t>
  </si>
  <si>
    <t>Лазерная терапия гинекологических и урологических заболеваний на аппарате "Мустанг-200"</t>
  </si>
  <si>
    <t xml:space="preserve">Лекарственные ингаляции </t>
  </si>
  <si>
    <t>ЛФК с инструктором (индивидуальные занятия)</t>
  </si>
  <si>
    <t>Магнитотерапия</t>
  </si>
  <si>
    <t>Магнитотерапия системой BTL</t>
  </si>
  <si>
    <t>Массаж баночный</t>
  </si>
  <si>
    <t>Массаж верхней конечности (1 массажная единица)</t>
  </si>
  <si>
    <t>Массаж голеностопного сустава (1 массажная единица)</t>
  </si>
  <si>
    <t>Массаж головы (1 массажная единица)</t>
  </si>
  <si>
    <t>Массаж кисти и предплечья (1 массажная единица)</t>
  </si>
  <si>
    <t>Массаж локтевого сустава (1 массажная единица)</t>
  </si>
  <si>
    <t>Массаж лучезапястного сустава  (1 массажная единица)</t>
  </si>
  <si>
    <t>Массаж мышц лица  (1 массажная единица)</t>
  </si>
  <si>
    <t>Массаж мышц передней брюшной стенки (1массажная единица)</t>
  </si>
  <si>
    <t>Массаж нижней конечности (1,5 массажных единиц)</t>
  </si>
  <si>
    <t>Массаж области грудной клетки (2,5 массажных единиц)</t>
  </si>
  <si>
    <t>Массаж области позвоночника (2,5 массажных единиц)</t>
  </si>
  <si>
    <t>Массаж плечевого сустава  (1 массажная единица)</t>
  </si>
  <si>
    <t>Массаж пояснично-крестцовой области (1,3 массажных единиц)</t>
  </si>
  <si>
    <t>Массаж спины (1,5 массажных единиц)</t>
  </si>
  <si>
    <t>Массаж спины и поясницы  (2,0 массажных единиц)</t>
  </si>
  <si>
    <t>Массаж стопы и голени  (1 массажная единица)</t>
  </si>
  <si>
    <t>Массаж тазобедренного сустава и ягодичной области (1,3 массажных единиц)</t>
  </si>
  <si>
    <t>Массаж шеи (1 массажная единица)</t>
  </si>
  <si>
    <t>Массаж шейно-воротниковой зоны (1,5 массажных единиц)</t>
  </si>
  <si>
    <t>Массаж шейно-грудного отдела позвоночника (1,3 массажных единиц)</t>
  </si>
  <si>
    <t>Массаж электростатическим полем системой "Хивамат-200"</t>
  </si>
  <si>
    <t>Парафинолечение</t>
  </si>
  <si>
    <t>Подводное вытяжение позвоночника</t>
  </si>
  <si>
    <t>Подводный душ-массаж</t>
  </si>
  <si>
    <t xml:space="preserve">Светолечение (соллюкс)   </t>
  </si>
  <si>
    <t>Светотерапия на аппарате "Биоптрон"</t>
  </si>
  <si>
    <t>СМТ-форез, ДДТ,СМТ стимуляция на аппарате "Амплипульс-8"</t>
  </si>
  <si>
    <t>СМТ-форез, ДДТ,СМТ стимуляция на аппарате "Нейротон-926"</t>
  </si>
  <si>
    <t>СМТ-форез, ДДТ,СМТ стимуляция на аппарате "Эндомед-482"</t>
  </si>
  <si>
    <t>Солевые и щелочные ингаляции</t>
  </si>
  <si>
    <t>Стимуляция лимфатической и венозной дренажных систем аппаратом "ЛимфаВижин"</t>
  </si>
  <si>
    <t>Транскраниальная электростимуляция</t>
  </si>
  <si>
    <t>Тубус кварц</t>
  </si>
  <si>
    <t>УВЧ -терапия на аппарате "Курапульс-970"</t>
  </si>
  <si>
    <t>УВЧ-Индуктотермия на аппарате "Ультратерм"</t>
  </si>
  <si>
    <t>Ультразвуковая терапия</t>
  </si>
  <si>
    <t>УФО</t>
  </si>
  <si>
    <t>Цветотерапия на аппарате "Биоптрон"</t>
  </si>
  <si>
    <t>Электросон</t>
  </si>
  <si>
    <t>Электрофорез</t>
  </si>
  <si>
    <t>Электрофорез, ДДТ, СМТ, стимуляция на аппарате "Физиомед-Эксперт"</t>
  </si>
  <si>
    <t>Плазмаферез  центрифужный</t>
  </si>
  <si>
    <t>Ирригоскопия, ирригография</t>
  </si>
  <si>
    <t>Магнитно-резонансная томография с в/в усилением сосудов печени (с примовистом)</t>
  </si>
  <si>
    <t>Рентгенография грудного отдела позвоночника, две проекции</t>
  </si>
  <si>
    <t>Рентгенография грудной клетки в  боковой проекции</t>
  </si>
  <si>
    <t>Рентгенография грудной клетки в прямой проекции</t>
  </si>
  <si>
    <t>Рентгенография поясничного отдела позвоночника, две проекции</t>
  </si>
  <si>
    <t>Рентгенография придаточных пазух носа</t>
  </si>
  <si>
    <t>Рентгенография шейного отдела позвоночника, две проекции</t>
  </si>
  <si>
    <t>КЛИНИКО- ДИАГНОСТИЧЕСКАЯ ЛАБОРАТОРИЯ</t>
  </si>
  <si>
    <t>анализ</t>
  </si>
  <si>
    <t>Агрегация тромбоцитов с АДФ</t>
  </si>
  <si>
    <t>Адренокортикотропный гормон (АКТГ)</t>
  </si>
  <si>
    <t>Альдостерон</t>
  </si>
  <si>
    <t>Анализ мочи по Зимницкому</t>
  </si>
  <si>
    <t>Анализ мочи по Нечипоренко</t>
  </si>
  <si>
    <t>Анти фосфолипид скрининг (IgM/Ig G)</t>
  </si>
  <si>
    <t>Антимитохондриальные антитела (АМА-М2)</t>
  </si>
  <si>
    <t xml:space="preserve">Антинейтрофильные цитоплазматические антитела класса Lg G (ANCA combi) </t>
  </si>
  <si>
    <t xml:space="preserve">Белок общий </t>
  </si>
  <si>
    <t xml:space="preserve">Билирубин прямой </t>
  </si>
  <si>
    <t>Ванилилминдальная кислота</t>
  </si>
  <si>
    <t>В-липопротеиды</t>
  </si>
  <si>
    <t>Волчаночный антикоагулянт</t>
  </si>
  <si>
    <t>Время свертывания крови</t>
  </si>
  <si>
    <t>Гемоглобин</t>
  </si>
  <si>
    <t>Гликозилированный гемоглобин</t>
  </si>
  <si>
    <t xml:space="preserve">Глюкоза </t>
  </si>
  <si>
    <t xml:space="preserve">Глюкоза капиллярной  крови </t>
  </si>
  <si>
    <t>Денатурированная ДНК</t>
  </si>
  <si>
    <t>Диагностика гепатита  D (aHDV total)</t>
  </si>
  <si>
    <t xml:space="preserve">Железо </t>
  </si>
  <si>
    <t>Желчные пигменты в моче</t>
  </si>
  <si>
    <t xml:space="preserve">Иммуноглобулин G </t>
  </si>
  <si>
    <t xml:space="preserve">Иммуноглобулин А </t>
  </si>
  <si>
    <t xml:space="preserve">Иммуноглобулин М </t>
  </si>
  <si>
    <t>Исследование  дуоденального содержимого</t>
  </si>
  <si>
    <t>Исследование выпотной жидкости</t>
  </si>
  <si>
    <t>Исследование секрета предстательной железы</t>
  </si>
  <si>
    <t>Исследование соскоба  на демодекс и пат.грибы</t>
  </si>
  <si>
    <t>Кал на скрытую кровь</t>
  </si>
  <si>
    <t>Кал на яйца-глист методом  Като</t>
  </si>
  <si>
    <t xml:space="preserve">Кальций общий </t>
  </si>
  <si>
    <t>Кетоновые тела в моче</t>
  </si>
  <si>
    <t>Копрограмма</t>
  </si>
  <si>
    <t xml:space="preserve">Креатинин </t>
  </si>
  <si>
    <t>Криоглобулин</t>
  </si>
  <si>
    <t xml:space="preserve">Лактатдегидрогеназа (ЛДГ) </t>
  </si>
  <si>
    <t>Лейкоциты</t>
  </si>
  <si>
    <t>Лямблиоз</t>
  </si>
  <si>
    <t xml:space="preserve">Магний </t>
  </si>
  <si>
    <t>Малярия</t>
  </si>
  <si>
    <t>Медь  в крови</t>
  </si>
  <si>
    <t>Микроальбумин</t>
  </si>
  <si>
    <t xml:space="preserve">Мочевая кислота </t>
  </si>
  <si>
    <t xml:space="preserve">Мочевина </t>
  </si>
  <si>
    <t>Неденатурированная ДНК</t>
  </si>
  <si>
    <t>Общий анализ  мокроты</t>
  </si>
  <si>
    <t>Описторхоз</t>
  </si>
  <si>
    <t xml:space="preserve">Проба Реберга </t>
  </si>
  <si>
    <t>Соматотропный гормон (СТГ)</t>
  </si>
  <si>
    <t>СОЭ</t>
  </si>
  <si>
    <t>Спермограмма</t>
  </si>
  <si>
    <t>Суммарные антиядерные антитела скрининг (ANA screen)</t>
  </si>
  <si>
    <t xml:space="preserve">Триглицериды </t>
  </si>
  <si>
    <t>Тромбоциты</t>
  </si>
  <si>
    <t xml:space="preserve">Фосфор </t>
  </si>
  <si>
    <t xml:space="preserve">Холестерин </t>
  </si>
  <si>
    <t xml:space="preserve">Холестерин ЛПВП </t>
  </si>
  <si>
    <t xml:space="preserve">Холестерин ЛПНП </t>
  </si>
  <si>
    <t xml:space="preserve">Церулоплазмин </t>
  </si>
  <si>
    <t xml:space="preserve">Щелочная фосфатаза </t>
  </si>
  <si>
    <t>Экстрагируемые ядерные антитела (ENA screen)</t>
  </si>
  <si>
    <t>Исследования  ПЦР</t>
  </si>
  <si>
    <t>МИКРОБИОЛОГИЧЕСКАЯ ЛАБОРАТОРИЯ</t>
  </si>
  <si>
    <t>Микрореакция на  сифилис</t>
  </si>
  <si>
    <t>Реакция Вассермана (РВ)</t>
  </si>
  <si>
    <t>Размораживание СЗП (1 доза)</t>
  </si>
  <si>
    <t xml:space="preserve">Helicobacter </t>
  </si>
  <si>
    <t>Аутопсия 1</t>
  </si>
  <si>
    <t>Аутопсия 2</t>
  </si>
  <si>
    <t>Аутопсия 3</t>
  </si>
  <si>
    <t>Аутопсия 4</t>
  </si>
  <si>
    <t>Бальзамирование тела умершего</t>
  </si>
  <si>
    <t>Бальзамирование тела умершего (детского)</t>
  </si>
  <si>
    <t>Иммунофлюоресценция</t>
  </si>
  <si>
    <t>Интраоперационная диагностика (экспресс)</t>
  </si>
  <si>
    <t>Консультация микропрепаратов по Папаниколау</t>
  </si>
  <si>
    <t xml:space="preserve">Микроскопическое исследование отделяемого из уретры  </t>
  </si>
  <si>
    <t>Мокрота (окраска Папаниколау)</t>
  </si>
  <si>
    <t>Моча на онкоцитологию (окраска по Папаниколау)</t>
  </si>
  <si>
    <t>Онкоцитология (гинекологическое окраска по Папаниколау)</t>
  </si>
  <si>
    <t>Онкоцитология (гинекологическое окраска по Романовскому)</t>
  </si>
  <si>
    <t>Операционно-биопсийный материал 1 категории</t>
  </si>
  <si>
    <t>Операционно-биопсийный материал 2 категории</t>
  </si>
  <si>
    <t>Операционно-биопсийный материал 3 категории</t>
  </si>
  <si>
    <t>Операционно-биопсийный материал 4 категории</t>
  </si>
  <si>
    <t xml:space="preserve">Риноцитограмма </t>
  </si>
  <si>
    <t>Ритуальное прощание (3 часа)</t>
  </si>
  <si>
    <t xml:space="preserve">Туалет тела умершего </t>
  </si>
  <si>
    <t xml:space="preserve">Укладывание тела умершего </t>
  </si>
  <si>
    <t>Хранение тела умершего в холодильной камере (1 час)</t>
  </si>
  <si>
    <t xml:space="preserve">Цитологическое исследование выпотных жидкостей   (Папаниколау) </t>
  </si>
  <si>
    <t>Цитологическое исследование промывных вод бронхов (окраска Папаниколау)</t>
  </si>
  <si>
    <t>Цитологическое исследование пунктата лимфоузлов из одного участка (окраска Папаниколау)</t>
  </si>
  <si>
    <t>Цитологическое исследование пунктата молочной железы из одного участка (окраска Папаниколау)</t>
  </si>
  <si>
    <t>Цитологическое исследование пунктата щитовидной железы из одного участка (окраска Папаниколау)</t>
  </si>
  <si>
    <t xml:space="preserve">Экстренная цитология </t>
  </si>
  <si>
    <t>Очистительная клизма</t>
  </si>
  <si>
    <t>Забор дуоденального зондирования</t>
  </si>
  <si>
    <t>Вскрытие  карбункула почки</t>
  </si>
  <si>
    <t>Декапсуляция и дренирование почки</t>
  </si>
  <si>
    <t>Иссечение олеогранулемы полового члена с кожной пластикой</t>
  </si>
  <si>
    <t>Иссечение парауретральной кисты</t>
  </si>
  <si>
    <t>Иссечение полипа уретры</t>
  </si>
  <si>
    <t>Лапароскопическая нефропексия</t>
  </si>
  <si>
    <t>Лапароскопическая нефрэктомия</t>
  </si>
  <si>
    <t>Лапароскопическая окклюзия тестикулярной вены</t>
  </si>
  <si>
    <t>Низведение яичка</t>
  </si>
  <si>
    <t>Одномоментная чрезпузырная аденомэктомия</t>
  </si>
  <si>
    <t>Оперативное иссечение кисты почки</t>
  </si>
  <si>
    <t>Операция  Винкельмана</t>
  </si>
  <si>
    <t>Операция Бергмана</t>
  </si>
  <si>
    <t>Операция Иванисевича</t>
  </si>
  <si>
    <t>Перкутанная игниопунктура кист почки</t>
  </si>
  <si>
    <t>Перкутанная нефролитотомия</t>
  </si>
  <si>
    <t>Перкутанная нефростомия</t>
  </si>
  <si>
    <t>Пиелолитотомия</t>
  </si>
  <si>
    <t>Пластика лоханочно- мочеточникового сегмента</t>
  </si>
  <si>
    <t>Пластика пузырно-влагалищного свища</t>
  </si>
  <si>
    <t>Пластика уретры при стриктурах различной  этиологии</t>
  </si>
  <si>
    <t>Позадилонная радикальная простатэктомия</t>
  </si>
  <si>
    <t>Протезирование полового члена эндокавернозно</t>
  </si>
  <si>
    <t>Резекция мочевого пузыря</t>
  </si>
  <si>
    <t>Резекция почки</t>
  </si>
  <si>
    <t>Слинг-операция при недержании мочи у женщин</t>
  </si>
  <si>
    <t>Трансуретральная цистолитотрипсия</t>
  </si>
  <si>
    <t>Троакарная  эпицистостомия</t>
  </si>
  <si>
    <t>Уретеролитотомия</t>
  </si>
  <si>
    <t>Цистолитотомия</t>
  </si>
  <si>
    <t>Цистоскопия с биопсией</t>
  </si>
  <si>
    <t>Цистоскопия с катетеризацией почки</t>
  </si>
  <si>
    <t>Цистоскопия с удалением инородного тела</t>
  </si>
  <si>
    <t>Эндоскопическая оптическая уретротомия</t>
  </si>
  <si>
    <t>Эндоскопическая уретеролитотрипсия с литоэкстракцией</t>
  </si>
  <si>
    <t>Вскрытие и дренирование гнойных полостей мягких тканей</t>
  </si>
  <si>
    <t>Геморроидэктомия</t>
  </si>
  <si>
    <t xml:space="preserve">Герниопластика при пупочной грыже </t>
  </si>
  <si>
    <t>Диагностическая артроскопия</t>
  </si>
  <si>
    <t>Диагностическая торакоскопия</t>
  </si>
  <si>
    <t>Дренирование плевральной полости</t>
  </si>
  <si>
    <t>Иссечение липомы</t>
  </si>
  <si>
    <t>Лапароскопическая гастропликация с инвагинацией большой кривизны желудка при ожирении</t>
  </si>
  <si>
    <t>Лапароскопическая герниопластика</t>
  </si>
  <si>
    <t>Лапароскопическая фундопликация</t>
  </si>
  <si>
    <t>Лапароскопическая холецистэктомия</t>
  </si>
  <si>
    <t>Лапаротомия</t>
  </si>
  <si>
    <t>Малоинвазивная хирургическая стимуляция регенерации под ангиографией</t>
  </si>
  <si>
    <t>Миниторакотомия с эндовидеоассистированием, ушивание буллы лёгкого при пневмотораксе</t>
  </si>
  <si>
    <t>Операция Геллера</t>
  </si>
  <si>
    <t>Операция на кишечнике</t>
  </si>
  <si>
    <t>Опухоль головного мозга над мозговым наметом</t>
  </si>
  <si>
    <t>Первичная хирургическая обработка раны (экстренно)</t>
  </si>
  <si>
    <t>Пликация нижней полой вены</t>
  </si>
  <si>
    <t>Подслисистая резекция перегородки носа с  применения эндоскопической техники</t>
  </si>
  <si>
    <t>Поражение межпозвонковых дисков (дискэктомия)</t>
  </si>
  <si>
    <t>Резекция желудка и гастрэктомия</t>
  </si>
  <si>
    <t xml:space="preserve">Секторальная резекция молочной железы </t>
  </si>
  <si>
    <t>Струмэктомия</t>
  </si>
  <si>
    <t xml:space="preserve">Торакоскопическая верхнегрудная симпатэктомия </t>
  </si>
  <si>
    <t>Торакотомия (вскрытие грудной полости)</t>
  </si>
  <si>
    <t>Торакотомия. Эхинококэктомия из легкого</t>
  </si>
  <si>
    <t>Ушивание прободной язвы (экстренно)</t>
  </si>
  <si>
    <t>Формирование артерио-венозной фистулы</t>
  </si>
  <si>
    <t>Холецистэктомия и дренирование холедоха по Керу</t>
  </si>
  <si>
    <t>Шов, экзо-, эндоневролиз периферических нервов</t>
  </si>
  <si>
    <t>Эксцизия трещины сфинктеротомия</t>
  </si>
  <si>
    <t xml:space="preserve">Эндоскопическая диссекция перфорантных вен голени </t>
  </si>
  <si>
    <t>Ампутация шейки матки с пластикой влагалища</t>
  </si>
  <si>
    <t>Биопсия из шейки матки</t>
  </si>
  <si>
    <t>Взятие мазка на пцр</t>
  </si>
  <si>
    <t>Гинекологический массаж с введением мазевых тампонов</t>
  </si>
  <si>
    <t>Гистерорезекция эндометрия,аблация эндометрия,резекция субмукозных узлов</t>
  </si>
  <si>
    <t>Гистероскопия</t>
  </si>
  <si>
    <t>Диагностическая лапароскопия</t>
  </si>
  <si>
    <t>Диагностическое выскабливание полости матки</t>
  </si>
  <si>
    <t>Диатермокоагуляция</t>
  </si>
  <si>
    <t>Задняя кольпоррафия с леваторопластикой</t>
  </si>
  <si>
    <t>Консервативная миомэктомия лапаратомная</t>
  </si>
  <si>
    <t>Консервативная миомэктомия лапароскопия</t>
  </si>
  <si>
    <t>Лапароскопическая кольпосуспензия по Бёрчу</t>
  </si>
  <si>
    <t>Лапароскопическая промонтофиксация матки с использованием сетки Prolene</t>
  </si>
  <si>
    <t>Лапароскопически-ассистированная вагинальная гистерэктомия (LAVG) с придатками и без придатков</t>
  </si>
  <si>
    <t>Лапароскопические операции на придатках (удаление трубы, сальпинголизис, сальпинго-сальпинго-анастомоз, фимбриолизис, диатермокаутеризациягуляция яичников, клеппирование маточных труб)</t>
  </si>
  <si>
    <t>Медицинский аборт</t>
  </si>
  <si>
    <t>Местные (влагалищные) процедуры при гинеколологических заболеваниях - введение лекарственных шариков, тампонов</t>
  </si>
  <si>
    <t>Местные (влагалищные) процедуры при гинеколологических заболеваниях - санация влагалища, уретры</t>
  </si>
  <si>
    <t>Надвлагалищная ампутация матки  с придатками и без придатков (лапароскопия)</t>
  </si>
  <si>
    <t>Надвлагалищная ампутация матки с придатками и без придатков (лапаратомная)</t>
  </si>
  <si>
    <t>Обработка швов</t>
  </si>
  <si>
    <t>Операция вакуум-аспирации</t>
  </si>
  <si>
    <t>Перевязки (гинекологические)</t>
  </si>
  <si>
    <t xml:space="preserve">Передняя кольпоррафия </t>
  </si>
  <si>
    <t>Полипэктомия с раздельным диагностическим выскабливанием стенок матки и цервикального канала</t>
  </si>
  <si>
    <t>Проведение РАТ - терапии при воспалительных заболеваниях (1процедура)</t>
  </si>
  <si>
    <t>Снятие швов (наложение швов)</t>
  </si>
  <si>
    <t>Срединная кольпоррафия по Лефору-Нейгебауэру</t>
  </si>
  <si>
    <t>Удаление кисты влагалища, большой железы предверия влагалища</t>
  </si>
  <si>
    <t>Удаление кисты яичника  (лапаратомная)</t>
  </si>
  <si>
    <t>Удаление маточной трубы  (лапаратомная)</t>
  </si>
  <si>
    <t>Удаление придатков матки (лапаратомная)</t>
  </si>
  <si>
    <t>Чрезвлагалищная экстирпация матки с пластикой влагалища</t>
  </si>
  <si>
    <t>Экстирпация матки без придатков  (лапаратомная)</t>
  </si>
  <si>
    <t>Экстирпация матки с придатками и без придатков            (лапаратомная)</t>
  </si>
  <si>
    <t>Имплантация ЭКС(электро кардио стимулятор)без стоимости самого устройства</t>
  </si>
  <si>
    <t>Орто-статическая проба</t>
  </si>
  <si>
    <t>Тестирование ЭКС многоканальный</t>
  </si>
  <si>
    <t>Тестирование ЭКС одноканальный</t>
  </si>
  <si>
    <t>ЧПЭС</t>
  </si>
  <si>
    <t xml:space="preserve">Электроимпульсная терапия </t>
  </si>
  <si>
    <t>ЭФИ (электро физиологическое исследование)</t>
  </si>
  <si>
    <t>ЭФИ, РЧА радиочастотная аблация (без расходных материалов)</t>
  </si>
  <si>
    <t>ЭФИ, РЧА(радиочастотная аблация)</t>
  </si>
  <si>
    <t>ДКХО</t>
  </si>
  <si>
    <t>Коронарография</t>
  </si>
  <si>
    <t>Перевязка с медикаментами (нижняя конечность)</t>
  </si>
  <si>
    <t xml:space="preserve">Тестирование ЭКС одноканальный </t>
  </si>
  <si>
    <t>КАРДИОХИРУРГИЧЕСКИЕ ОПЕРАЦИИ</t>
  </si>
  <si>
    <t>АКШ (без коранораграфии)  + аневризма левого желудочка</t>
  </si>
  <si>
    <t>АКШ на работающем сердце (без коранарографии)</t>
  </si>
  <si>
    <t xml:space="preserve">АКШ при 3-х сосудистом поражении коронарного русла </t>
  </si>
  <si>
    <t>АКШ с искусственным кровообращением (без коранарографиеи)</t>
  </si>
  <si>
    <t>АКШ с пластикой митрального клапана</t>
  </si>
  <si>
    <t xml:space="preserve">Протезирование 1, 2 клапанов после ранее перенесенной операции </t>
  </si>
  <si>
    <t>Аденоидоэктомия</t>
  </si>
  <si>
    <t>Двусторонняя тонзиллотомия</t>
  </si>
  <si>
    <t>Латеропексия голосовой складки</t>
  </si>
  <si>
    <t>Микрохирургия среднего уха</t>
  </si>
  <si>
    <t>Пластические операции по восстановлению и формированию ушных раковин</t>
  </si>
  <si>
    <t>Подслисистая резекция перегородки носа без применения эндоскопической техники</t>
  </si>
  <si>
    <t>Риносептопластика закрытая</t>
  </si>
  <si>
    <t>Риносептопластика открытая</t>
  </si>
  <si>
    <t>Трахеостомия</t>
  </si>
  <si>
    <t>Удаление доброкачественных новообразований из гортани</t>
  </si>
  <si>
    <t>Эндоскопическая двусторонняя шейверная конхотомия</t>
  </si>
  <si>
    <t>Эндоскопическая ринодакрицистостомия</t>
  </si>
  <si>
    <t>Эндоскопическое дренирование гайморовых пазух</t>
  </si>
  <si>
    <t>Эндоскопическое удаление из придаточных пазух носа</t>
  </si>
  <si>
    <t>Эндоскопическое удаление кисты,доброкачественных новообразований из одной пазухи</t>
  </si>
  <si>
    <t xml:space="preserve">Внутривенный  наркоз     (для мед.аборта)      </t>
  </si>
  <si>
    <t xml:space="preserve">Внутривенный  наркоз  1 степени  (коэфф. 1,0)       </t>
  </si>
  <si>
    <t xml:space="preserve">Внутривенный  наркоз  2 степени  (коэфф. 1,4)     </t>
  </si>
  <si>
    <t xml:space="preserve">Внутривенный  наркоз  3 степени  (коэфф. 1,6)    </t>
  </si>
  <si>
    <t xml:space="preserve">Внутривенный  наркоз  на РХПГ  (эндоскопия)      </t>
  </si>
  <si>
    <t>Катетеризация центральной вены</t>
  </si>
  <si>
    <t>Спинальная анестезия 1 степени риска (коэфф. 1,0)</t>
  </si>
  <si>
    <t>Спинальная анестезия 2 степени риска (коэфф. 1,4)</t>
  </si>
  <si>
    <t>Спинальная анестезия 3 степени риска (коэфф. 1,6)</t>
  </si>
  <si>
    <t>Эндотрахеальный наркоз 1 степени риска  (коэфф. 1,0)</t>
  </si>
  <si>
    <t>Эндотрахеальный наркоз 2 степени риска  (коэфф. 1,4)</t>
  </si>
  <si>
    <t>Эндотрахеальный наркоз 3 степени риска  (коэфф. 1,6)</t>
  </si>
  <si>
    <t>Эндотрахеальный наркоз 4 степени риска  (коэфф. 1,8)</t>
  </si>
  <si>
    <t>Эпидуральная анестезия 1 степени риска  (коэфф. 1,0)</t>
  </si>
  <si>
    <t>Эпидуральная анестезия 2 степени риска  (коэфф. 1,4)</t>
  </si>
  <si>
    <t>Эпидуральная анестезия 3 степени риска  (коэфф. 1,6)</t>
  </si>
  <si>
    <t>СТАЦИОНАР</t>
  </si>
  <si>
    <t>Стоимость 1 койко-дня без учета питания и медикаментов двухместной палаты</t>
  </si>
  <si>
    <t>койко-день</t>
  </si>
  <si>
    <t>Стоимость 1 койко-дня без учета питания и медикаментов одноместной палаты</t>
  </si>
  <si>
    <t xml:space="preserve">Стоимость одного к/д без учета медикаментов и питания реанимационного отделения </t>
  </si>
  <si>
    <t>Стоимость 1 койко-дня без учета питания и медикаментов палата №1 (терапия 1,2)</t>
  </si>
  <si>
    <t>Стоимость 1 койко-дня без учета питания и медикаментов палата №2 (терапия 1,2)</t>
  </si>
  <si>
    <t>Стоимость 1 койко-дня без учета питания и медикаментов палата №3 (терапия 1,2)</t>
  </si>
  <si>
    <t>Стоимость 1 койко-дня без учета питания и медикаментов - дневной стационар (терапия 1,2)</t>
  </si>
  <si>
    <t xml:space="preserve">Питание </t>
  </si>
  <si>
    <t>Питание в (терапия 1,2)</t>
  </si>
  <si>
    <t xml:space="preserve">Газовая стерилизация </t>
  </si>
  <si>
    <t>услуга</t>
  </si>
  <si>
    <t>Электронная микроскопия биоптата</t>
  </si>
  <si>
    <t>Протезирование   аортального, митрального,трикуспидального клапанов + АКШ</t>
  </si>
  <si>
    <t>Гистохимическое исследование (1 окраска)</t>
  </si>
  <si>
    <t>Иммуногистохимическое исследование</t>
  </si>
  <si>
    <t>Мазок на определение степени чистоты</t>
  </si>
  <si>
    <t>Микрофото (1 единица)</t>
  </si>
  <si>
    <t>Операционно-биопсийный материал (консультация)</t>
  </si>
  <si>
    <t>Хранение тела умершего в холодильной камере (1 сутки)</t>
  </si>
  <si>
    <t>Цитологическое исследование пунктатов из ткани печени, почек и др.органов по Папаниколау (из одного участка)</t>
  </si>
  <si>
    <t>Световая микроскопия полутонких срезов, заключенных в эпоксидную смолу</t>
  </si>
  <si>
    <t>Электронная микроскопия  ультратонких срезов</t>
  </si>
  <si>
    <t>Антитела к гистонам (Anti Hyston)</t>
  </si>
  <si>
    <t>Эхинококкоз  качественный (без титра)</t>
  </si>
  <si>
    <t>ТТГ -тиреотропный гормон</t>
  </si>
  <si>
    <t xml:space="preserve">Т3 общий </t>
  </si>
  <si>
    <t xml:space="preserve">Т4 общий </t>
  </si>
  <si>
    <t xml:space="preserve">Т3 свободный  </t>
  </si>
  <si>
    <t xml:space="preserve">Т4 свободный  </t>
  </si>
  <si>
    <t xml:space="preserve">Ферритин </t>
  </si>
  <si>
    <t>Кортизол</t>
  </si>
  <si>
    <t>Лютеинизирующий гормон - ЛГ</t>
  </si>
  <si>
    <t xml:space="preserve">Фолликулостимулирующий гормон - ФСГ  </t>
  </si>
  <si>
    <t xml:space="preserve">Прогестерон </t>
  </si>
  <si>
    <t xml:space="preserve">Тестостерон </t>
  </si>
  <si>
    <t xml:space="preserve">Пролактин  </t>
  </si>
  <si>
    <t>Эстрадиол</t>
  </si>
  <si>
    <t>Дегидроэпиандростерон сульфат (ДГЭАС-С)</t>
  </si>
  <si>
    <t xml:space="preserve">Инсулин </t>
  </si>
  <si>
    <t xml:space="preserve">Ig M антител вирусу гепатита А  Anti-HAV Ig M </t>
  </si>
  <si>
    <t>Антиген  гепатита B  - HBs Ag Поверхностный а/г вир.геп.В II</t>
  </si>
  <si>
    <t xml:space="preserve">Антиген е  гепатита B  -   Hbe Ag </t>
  </si>
  <si>
    <t xml:space="preserve">Антитела к антигену  е гепатита В  Anti -Hbe </t>
  </si>
  <si>
    <t>Антитела к антигену гепатита В         Anti -НВs</t>
  </si>
  <si>
    <t xml:space="preserve">Ig M  антитела к антигену гепатита С  Anti- HBc IG M </t>
  </si>
  <si>
    <t xml:space="preserve">Альфафетопротеин  - АФП </t>
  </si>
  <si>
    <t>Раковоэмбриональный антиген  - РЭА</t>
  </si>
  <si>
    <t>Хорионический гонадотропин - ХГЧ</t>
  </si>
  <si>
    <t>Паратгормон  - PTH</t>
  </si>
  <si>
    <t xml:space="preserve">С-пептид </t>
  </si>
  <si>
    <t xml:space="preserve">ПСА общий </t>
  </si>
  <si>
    <t>ПСА свободный</t>
  </si>
  <si>
    <t xml:space="preserve">Витамин  В-12  </t>
  </si>
  <si>
    <t>Витамин   Д</t>
  </si>
  <si>
    <t xml:space="preserve">Фолаты (фолиевая кислота)  </t>
  </si>
  <si>
    <t xml:space="preserve">Раковый антиген 125 </t>
  </si>
  <si>
    <t>Раковый антиген 15-3</t>
  </si>
  <si>
    <t xml:space="preserve">Раковый антиген  СА 19-9 </t>
  </si>
  <si>
    <t xml:space="preserve"> Тиреоглобулин  - ТГ </t>
  </si>
  <si>
    <t xml:space="preserve">Иммуноглобулин Е </t>
  </si>
  <si>
    <t xml:space="preserve">Раковый антиген  CA 72-4 </t>
  </si>
  <si>
    <t>Антитиреоглобулин  - анти ТГ</t>
  </si>
  <si>
    <t xml:space="preserve">Натрийуретический пептид - pro BNP </t>
  </si>
  <si>
    <t xml:space="preserve">Гамма-глутамилтрансфераза  - ГГТП </t>
  </si>
  <si>
    <t>Аланинаминотрансфераза - АЛТ</t>
  </si>
  <si>
    <t>Амилаза общая</t>
  </si>
  <si>
    <t xml:space="preserve">Амилаза панкреатическая   </t>
  </si>
  <si>
    <t>Аспартатаминотрансфераза  - АСТ</t>
  </si>
  <si>
    <t>Креатинкиназа общая - КФК</t>
  </si>
  <si>
    <t xml:space="preserve">Креатинкиназа МВ - КФК </t>
  </si>
  <si>
    <t>Cуточная протеинурия</t>
  </si>
  <si>
    <t>С-реактивный белок - СРБ</t>
  </si>
  <si>
    <t>Ревматойдный фактор - РФ</t>
  </si>
  <si>
    <t>Антистрептолизин О - АСЛО</t>
  </si>
  <si>
    <t>Электролиты  (Na,K,Ca ионизированный)</t>
  </si>
  <si>
    <t>Белковые  фракции (протеинограмма)</t>
  </si>
  <si>
    <t>Общий анализ мочи - ОАМ</t>
  </si>
  <si>
    <t>Кал на яйца-глист методом  обогащения (Mini Pfrasep Faecal)</t>
  </si>
  <si>
    <t>Исследование спинномозговой жидкости - СМЖ</t>
  </si>
  <si>
    <t>Забор крови из пальца  автом. скарификатором</t>
  </si>
  <si>
    <t>Общий анализ крови - ОАК</t>
  </si>
  <si>
    <t>Ретикулоциты</t>
  </si>
  <si>
    <t>Подсчет миелограммы</t>
  </si>
  <si>
    <t>LE -клетки</t>
  </si>
  <si>
    <t>Осмотическая резистентность эритроцитов</t>
  </si>
  <si>
    <t>Протромбиновое время - МНО</t>
  </si>
  <si>
    <t xml:space="preserve">Активированное  частичное тромбопластиновое время -  АЧТВ    </t>
  </si>
  <si>
    <t xml:space="preserve">Фибриноген </t>
  </si>
  <si>
    <t xml:space="preserve">Тромбиновое  время </t>
  </si>
  <si>
    <t xml:space="preserve">Протеин С </t>
  </si>
  <si>
    <t xml:space="preserve">Определение  VIII фактора </t>
  </si>
  <si>
    <t xml:space="preserve">Определение  IX фактора  </t>
  </si>
  <si>
    <t xml:space="preserve">Антиген фактора Виллебранда </t>
  </si>
  <si>
    <t>Хламидия трахоматис в мазке -  определение методом ПЦР</t>
  </si>
  <si>
    <t>Вирус папилломы 16;18 в мазке (ВПЧ 16;18)  - определение методом ПЦР</t>
  </si>
  <si>
    <t>Уреаплазма спейшес  в мазке - определение методом ПЦР</t>
  </si>
  <si>
    <t>Ureaplasma parvum/U.urealiticum/M.hominis - количественное определение методом ФлороЦеноз ПЦР</t>
  </si>
  <si>
    <t xml:space="preserve">Уреплазма уреалитикум  в мазке-определение  методом ПЦР </t>
  </si>
  <si>
    <t xml:space="preserve"> Микоплазма гениталиум в мазке - определение методом ПЦР</t>
  </si>
  <si>
    <t>Трихомонас вагиналис в мазке  - определение  методом ПЦР</t>
  </si>
  <si>
    <t xml:space="preserve"> Гарднерелла вагиналис в мазке - определение  методом ПЦР</t>
  </si>
  <si>
    <t>Gardnerela  vag / Atopobium vag/ Lactobacillus    Бактериальный  вагиноз - количественное определение методом флороЦеноз ПЦР</t>
  </si>
  <si>
    <t>Цитомегаловирус (CMV)  в крови- определение методом ПЦР</t>
  </si>
  <si>
    <t>Вирус простого герпеса 1 и 2 типов (HSV 1,2)  в крови - определениеметодом ПЦР</t>
  </si>
  <si>
    <t>Вирус простого герпеса 1 и 2 типов (HSV 1,2)  в мазке  - определение методом ПЦР</t>
  </si>
  <si>
    <t>Герпес 6 (HHV 6) в крови - определение методом ПЦР</t>
  </si>
  <si>
    <t>Вирус Эпштейн-Барра  (EBV) в крови - определение методом ПЦР</t>
  </si>
  <si>
    <t>Микобактерии туберкулеза - определение методом ПЦР</t>
  </si>
  <si>
    <t>Гепатит С-  количественное определение  методом ПЦР</t>
  </si>
  <si>
    <t xml:space="preserve"> Вирус гепатита C - качественное определение  методом ПЦР</t>
  </si>
  <si>
    <t xml:space="preserve"> Генотипы  1а;1в;2;3а гепатита C - определение  методом ПЦР</t>
  </si>
  <si>
    <t>Гепатит В - количественное определение  методом ПЦР</t>
  </si>
  <si>
    <t xml:space="preserve">Гепатит В - качественное определение  методом ПЦР </t>
  </si>
  <si>
    <t>Вирус гепатита A  - качественное определение  методом ПЦР</t>
  </si>
  <si>
    <t xml:space="preserve"> Вирус гепатита   Д - качественное определение  методом ПЦР</t>
  </si>
  <si>
    <t>Вирус гепатита Д  -количественное определение методом  ПЦР</t>
  </si>
  <si>
    <t xml:space="preserve">Вирус гепатита G в крови - определение   методом ПЦР </t>
  </si>
  <si>
    <t xml:space="preserve">Кандида глабрата  в мазке - определение методом ПЦР </t>
  </si>
  <si>
    <t xml:space="preserve">Кандида круси  в мазке - определение методом ПЦР </t>
  </si>
  <si>
    <t>Кандида альбиканс в мазке - определение методом ПЦР</t>
  </si>
  <si>
    <t>Грибы рода Кандидов (К. альбиканс/ C.glabrata/ C/krusei)- количественное определение методом ФлороЦеноз ПЦР</t>
  </si>
  <si>
    <t>Герпес  ( HSV ) в мазке  - определение методом ПЦР</t>
  </si>
  <si>
    <t xml:space="preserve">Вирус краснухи (Рубелла) - определение  методом ПЦР </t>
  </si>
  <si>
    <t>Эхинококкоз  количественный (с титром)</t>
  </si>
  <si>
    <t xml:space="preserve">Анти- к тиреопероксидазе  Anti TPO </t>
  </si>
  <si>
    <t>Онкомаркер Цифра  21-1 (CYFRA 21-1 )</t>
  </si>
  <si>
    <t>ПРИЕМ ВРАЧА</t>
  </si>
  <si>
    <t>Первичный осмотр врача 1 категории</t>
  </si>
  <si>
    <t>Первичный осмотр врача 2 категории</t>
  </si>
  <si>
    <t>Первичный осмотр врача без категории</t>
  </si>
  <si>
    <t>Повторный осмотр врача 1 категории</t>
  </si>
  <si>
    <t>Повторный осмотр врача 2 категории</t>
  </si>
  <si>
    <t>Повторный осмотр врача без категории</t>
  </si>
  <si>
    <t>Первичный осмотр врача ДМН</t>
  </si>
  <si>
    <t>Первичный осмотр врача КМН</t>
  </si>
  <si>
    <t xml:space="preserve">Первичный осмотр врача высшей категории </t>
  </si>
  <si>
    <t>Повторный осмотр врача  ДМН</t>
  </si>
  <si>
    <t>Повторный осмотр врача КМН</t>
  </si>
  <si>
    <t>Повторный осмотр врача высшей категории</t>
  </si>
  <si>
    <t>ОТДЕЛ ВОССТАНОВИТЕЛЬНОГО ЛЕЧЕНИЯ</t>
  </si>
  <si>
    <t>Внутривенное вливание  лекарства</t>
  </si>
  <si>
    <t>Определение скорости проведения импульса по двигательным нервам 2 нерва</t>
  </si>
  <si>
    <t>Определение скорости проведения импульса по чувствительным нервам</t>
  </si>
  <si>
    <t>Определение вызванных потенциалов головного мозга</t>
  </si>
  <si>
    <t>УЗДГ сосудов почек</t>
  </si>
  <si>
    <t>УЗИ глаз</t>
  </si>
  <si>
    <t>УЗДГ-экстракраниальных сосудов</t>
  </si>
  <si>
    <t>Эхо кардиография</t>
  </si>
  <si>
    <t>Суточное мониторирование артериального давления (СМАД)</t>
  </si>
  <si>
    <t xml:space="preserve">УЗДГ сосудов плода </t>
  </si>
  <si>
    <t xml:space="preserve">Эзофагогастродуоденоскопия </t>
  </si>
  <si>
    <t>Фиброэзофагоскопия</t>
  </si>
  <si>
    <t xml:space="preserve">Фибросигмоскопия                  </t>
  </si>
  <si>
    <t>Эндоскопический забор биоматериала (биопсия, мазок, промывные воды для 1 фрагмента или порции)</t>
  </si>
  <si>
    <t>Эндоскопическая полипектомия  для 1 полипа до 1 см в диаметре</t>
  </si>
  <si>
    <t>Эндоскопическая полипектомия для 1 полипа до 2 см в диамтре</t>
  </si>
  <si>
    <t>Эндоскопическая полипектомия для 1 полипа более 2 см в диамтре</t>
  </si>
  <si>
    <t xml:space="preserve">Эндоскопическая ретроградная панкреатохолангиогиография  </t>
  </si>
  <si>
    <t xml:space="preserve">Эндоскопическая папиллосфинктеротомия   </t>
  </si>
  <si>
    <t xml:space="preserve">Атипичная эндоскопическая папиллоотомия   </t>
  </si>
  <si>
    <t>Эндоскопическая механическая  экстракция   конкремента из желчных протоков для 1 конкремента</t>
  </si>
  <si>
    <t>Эндоскопическая механическая литотрипсия для 1 конкремента</t>
  </si>
  <si>
    <t>Эндоскопическое   стентирование временным стентом или  удаление стента</t>
  </si>
  <si>
    <t>Эндоскопическое   стентирование постоянным стентом (без стоимости стента)</t>
  </si>
  <si>
    <t>Эндоскопическая балонная дилятация (без стоимости баллона)</t>
  </si>
  <si>
    <t>Видеозапись обследования</t>
  </si>
  <si>
    <t>Санация,орошение</t>
  </si>
  <si>
    <t>Электронная микроскопия наночастиц на сетке с подложкой (1 час работы на микроскопе)</t>
  </si>
  <si>
    <t>Гемодиализ (с доступом А/В фистула)</t>
  </si>
  <si>
    <t>Гемодиализ ( с катетером)</t>
  </si>
  <si>
    <t>Гемодиафильтрация online</t>
  </si>
  <si>
    <t>Продленная вено-венозная гемофильтрация (24 часа)</t>
  </si>
  <si>
    <t>Бактериологическое исследование и чувствительность к антибиотикам на мультирезистентные грамотрицательные бактерии (3MRGN, 4 MRGN) и грамотрицательные бактерии продуцирующие  β-лактамазы расширенного спектра (TSBL)</t>
  </si>
  <si>
    <t>Чувствительность на грибы р. Candida</t>
  </si>
  <si>
    <t>Бактериологическое исследование на листериоз</t>
  </si>
  <si>
    <t>Бактериологическое исследование на холеру от людей (с отрицательным результатом)</t>
  </si>
  <si>
    <t>ЛФК с инструктором (групповые занятия)(3 чел.)</t>
  </si>
  <si>
    <t>Массаж антицеллюлитный  (3 поля)</t>
  </si>
  <si>
    <t>Массаж коленного сустава (1 массажная единица)</t>
  </si>
  <si>
    <t>Микроволновая терапия</t>
  </si>
  <si>
    <t>Сегментарно-рефлекторный массаж области позвоночника  (2 массажные единицы)</t>
  </si>
  <si>
    <t>УЗДГ сосудов органов брюшной полости</t>
  </si>
  <si>
    <t>Бактериологическое исследование, фагочувствительность и чувствительность к антибиотикам на стрептококк группы В (Str. agalaсtiae)</t>
  </si>
  <si>
    <t>Бактериологическое исследование биоматериала на пищевую токсикоинфекцию</t>
  </si>
  <si>
    <t>Серологический анализ на бруцеллез (реакция Хеддельсона)</t>
  </si>
  <si>
    <t>Серологический анализ на бруцеллез (реакция Райта)</t>
  </si>
  <si>
    <t>Бактериологическое исследование смывов на  патогенную флору, стафилококк (одно исследование)</t>
  </si>
  <si>
    <t>Бактериологическое исследование смывов на  БГКП  (одно исследование)</t>
  </si>
  <si>
    <t xml:space="preserve">Бактериологическое исследование воздуха   помещений :                                                    1) общее микробное число,                                                                    2) патогенный стафилококк,                                                                                3) грибы                                                                                                     </t>
  </si>
  <si>
    <t>Бактериологическое исследование лекарственных средств  на стерильность (одно исследование)</t>
  </si>
  <si>
    <t>Бактериологическое исследование шовного , перевязочного материала, инструментария, рук на стерильность (одно исследование)</t>
  </si>
  <si>
    <t>Бактериологическая оценка безопасности и эффективности дезинфицирующих средств (одно исследование)</t>
  </si>
  <si>
    <t xml:space="preserve">Взятие материала  </t>
  </si>
  <si>
    <t>Бактериологическое исследование на гемокультуру</t>
  </si>
  <si>
    <t>Бактериологическое исследование  на менингококк ликвора и носоглоточной слизи (одно исследование)</t>
  </si>
  <si>
    <t>Бактериологическое исследование  на выявление возбудителя дифтерии</t>
  </si>
  <si>
    <t>Бактериологическое исследование на коклюш и паракоклюш</t>
  </si>
  <si>
    <t>Бактериологическое исследование фекалий на патогенную (сальмонеллы, шигеллы,энтеропатогенные эшерихии) и условно- патогенную микрофлору  без определения антибиотикочувствительности</t>
  </si>
  <si>
    <t>Бактериологическое исследование на иерсиниоз</t>
  </si>
  <si>
    <t>Иммуннограмма 1                                                             (показатели клеточного, гуморального иммунитета, иммуноглобулин Е, фагоцитарная активность лейкоцитов)</t>
  </si>
  <si>
    <t>Фагоцитарная активность лейкоцитов</t>
  </si>
  <si>
    <t>Иммуннограмма 2                                                              (показатели клеточного, гуморального иммунитета )</t>
  </si>
  <si>
    <t>Иммуннограмма 3                                                                             (показатели клеточного иммунитета )</t>
  </si>
  <si>
    <t>Оксигенотерапия (или кислородотерапия)</t>
  </si>
  <si>
    <t>ПРОКТОЛОГ</t>
  </si>
  <si>
    <t>Бальзамирование тела умершего на дому</t>
  </si>
  <si>
    <t>Бальзамирование тела умершего (детского) на дому</t>
  </si>
  <si>
    <t>Туалет тела умершего на дому</t>
  </si>
  <si>
    <t>Транспортировка тела (почасовая)</t>
  </si>
  <si>
    <t>Определение альбумина в крови</t>
  </si>
  <si>
    <t>Узи молочной железы и лимфоузлов</t>
  </si>
  <si>
    <t>Транспортировка специалиста (почасовая)</t>
  </si>
  <si>
    <t>Лигирование варикозно-расширенных вен пищевода</t>
  </si>
  <si>
    <t>Клипирование - гемостаз, при гастроскопии</t>
  </si>
  <si>
    <t>Клипирование - гемостаз при колоноскопии</t>
  </si>
  <si>
    <t>Обкалывание источника кровотечения лекарственными препаратами при бронхоскопии</t>
  </si>
  <si>
    <t>Обкалывание источника кровотечения лекарственными препаратами при колоноскопии</t>
  </si>
  <si>
    <t>Обкалывание источника кровотечения лекарственными препаратами при гастроскопии</t>
  </si>
  <si>
    <t>Орошение источника кровотечения гемостатическими и сосудосуживающими препаратами при гастроскопии</t>
  </si>
  <si>
    <t>Орошение источника кровотечения гемостатическими и сосудосуживающими препаратами при колоноскопии</t>
  </si>
  <si>
    <t>Орошение источника кровотечения гемостатическими и сосудосуживающими препаратами при бронхоскопии</t>
  </si>
  <si>
    <t>Эндоскопическая балонная дилятация (ЭБД) пищевода</t>
  </si>
  <si>
    <t>Стерилизация одного инструмента на плазменном стерилизаторе</t>
  </si>
  <si>
    <t>изделие</t>
  </si>
  <si>
    <t>Предстерилизационная очистка инстументов медицинского назначения на моечно-дезинфицирующей машине (Декомат-46)</t>
  </si>
  <si>
    <t xml:space="preserve">Услуги упаковки и стерилизации  медицинского инструмента на паровом стерилизаторе без предстерилизационной очистки инструментов медицинского назначения </t>
  </si>
  <si>
    <t>Услуги упаковки и стерилизации  медицинского инструмента на паровом стерилизаторе (крепированная бумага)</t>
  </si>
  <si>
    <t>Услуги упаковки и стерилизации  медицинского инструмента на паровом стерилизаторе (комбинированный пакет)</t>
  </si>
  <si>
    <t xml:space="preserve">Услуги упаковки и стерилизации  перевязочного набора на паровом стерилизаторе (крепированная бумага)                                </t>
  </si>
  <si>
    <t xml:space="preserve">Услуги упаковки и  стерилизация   перевязочного материалана паровом стерилизаторе (комбинированный пакет)              </t>
  </si>
  <si>
    <t xml:space="preserve">Изготовление и упаковка стерильного материала     </t>
  </si>
  <si>
    <t>цикл</t>
  </si>
  <si>
    <t>набор</t>
  </si>
  <si>
    <t>Бактериологическое исследование, фагочувствительность и чувствительность к антибиотикам :  мокрота, промывные воды бронхов,зев, отделяемое из глаз, носа, уха, рана, секрет простаты, эякулит, желчь, плевральная жидкость, пролежни, эксудат, пунктат, отдляемое половых органов(цеканал, уретра, влагалище), грудное молоко, моча  (одно исследование)</t>
  </si>
  <si>
    <t xml:space="preserve">Бактериологическое исследование на патогенный стафилококк (одно исследование) </t>
  </si>
  <si>
    <t>Бактериологическое исследование материала полученного при аутопсии</t>
  </si>
  <si>
    <t xml:space="preserve">Бактериологическое исследование и чувствительность к антибиотикам крови на стерильность </t>
  </si>
  <si>
    <t>Бактериологическое исследование на грибы р.Candida</t>
  </si>
  <si>
    <t xml:space="preserve">Бактериологическое исследование на грибы р.Aspergillus </t>
  </si>
  <si>
    <t xml:space="preserve">Бактериологическое исследование и чувствительность грибов  на анализаторе </t>
  </si>
  <si>
    <t>Бактериологическое исследование: 1) на дисбактериоз кишечника, 2)микробиоционоз влагалища, 3)микробиоционоз ротовой полости (одно исследование)</t>
  </si>
  <si>
    <t xml:space="preserve">Бактериологическое исследование биоматериала на MRSA (метициллинрезистентный Staphylococcus aureus) </t>
  </si>
  <si>
    <t xml:space="preserve">Бактериологическое исследование биоматериала на VRE (ванкомицинрезистентный Enterococcus) </t>
  </si>
  <si>
    <t>ЭКСПРЕСС-ЛАБОРАТОРИЯ</t>
  </si>
  <si>
    <t>Транспортные услуги</t>
  </si>
  <si>
    <t xml:space="preserve">Транспортировка больных медицинским специализированным автотранспортом без сопровождения город Астана </t>
  </si>
  <si>
    <t>1 час</t>
  </si>
  <si>
    <t xml:space="preserve">Транспортировка больных медицинским специализированным автотранспортом без сопровождения за пределы города Астана </t>
  </si>
  <si>
    <t>Транспортировка больных специализированным автотранспортом с медицинским сопровождением в городе Астана</t>
  </si>
  <si>
    <t>Транспортировка больных специализированным автотранспортом с медицинским сопровождением за пределы города Астана</t>
  </si>
  <si>
    <t>АМБУЛАТОРНО-КОНСУЛЬТАТИВНЫЙ ЦЕНТР</t>
  </si>
  <si>
    <t>Стоимость 1 койко-дня без учета питания и медикаментов - дневной стационар поликлиники</t>
  </si>
  <si>
    <t xml:space="preserve">Стоимость 1 койко-дня без учета медикаментов с завтраком - дневной стационар поликлиники </t>
  </si>
  <si>
    <t xml:space="preserve">Стоимость 1 койко-дня без учета медикаментов с обедом - дневной стационар поликлиники </t>
  </si>
  <si>
    <t xml:space="preserve">Стоимость 1 койко-дня без учета медикаментов с завтраком и обедом - дневной стационар поликлиники </t>
  </si>
  <si>
    <t xml:space="preserve">Стоимость 1 койко-дня без учета медикаментов с полдником - дневной стационар поликлиники </t>
  </si>
  <si>
    <t xml:space="preserve">Стоимость 1 койко-дня без учета медикаментов с завтраком, обедом, полдником - дневной стационар поликлиники </t>
  </si>
  <si>
    <t xml:space="preserve">Стоимость 1 койко-дня без учета медикаментов с ужином - дневной стационар поликлиники </t>
  </si>
  <si>
    <t xml:space="preserve">Стоимость 1 койко-дня без учета медикаментов с учетом завтрака, обеда, полдника, ужина - дневной стационар поликлиники </t>
  </si>
  <si>
    <t>Миниторакотомия с эндовидеоассистированием, экономная резекция образования лёгкого</t>
  </si>
  <si>
    <t>Заместитель председателя правления по финансово-экономическим вопросам</t>
  </si>
  <si>
    <t>Дренирование жидкости под узи контролем</t>
  </si>
  <si>
    <t>КТ кавернозография</t>
  </si>
  <si>
    <t xml:space="preserve">Автопериметрия </t>
  </si>
  <si>
    <t>Бесконтактная тонометрия</t>
  </si>
  <si>
    <t>Лазердисцизия вторичной катаракты (1 глаз)</t>
  </si>
  <si>
    <t>Лазериридопластика  (гониопластика) 1 глаз</t>
  </si>
  <si>
    <t>Лазериридотомия (периферическая иридэктомия) 1 глаз</t>
  </si>
  <si>
    <t>Лазеркоагуляция новообразованных сосудов заднего отрезка (1 глаз)</t>
  </si>
  <si>
    <t>Лазеркоагуляция новообразованных сосудов переднего отрезка (1 глаз)</t>
  </si>
  <si>
    <t>Лазеркоагуляция субретинальной неоваскулярной мембраны (1 глаз)</t>
  </si>
  <si>
    <t>Лазерсинехиотомия (1 глаз)</t>
  </si>
  <si>
    <t>Лазертрабекулопластика (1 глаз)</t>
  </si>
  <si>
    <t>Оптическая когерентная томография</t>
  </si>
  <si>
    <t>Парвазальная лазеркоагуляция сетчатки (1 глаз)</t>
  </si>
  <si>
    <t>Флюоресцентная ангиография без предоставления контраста</t>
  </si>
  <si>
    <t>Фокальная лазеркоагуляция сетчатки по данным ФАГД (1 глаз)</t>
  </si>
  <si>
    <t>Химиоэмболизация опухолей печени</t>
  </si>
  <si>
    <t>Анемизация слизистой оболочки полости носа</t>
  </si>
  <si>
    <t>Вскрытие абсцесса/ фурункула (ЛОР)</t>
  </si>
  <si>
    <t>Пункция паратонзиллярного, заглоточного пространства</t>
  </si>
  <si>
    <t>Продувание слуховых труб катетером с лекарственными препаратами</t>
  </si>
  <si>
    <t>Промывание придаточных пазух носа по Проетцу</t>
  </si>
  <si>
    <t>Лечение на аппарате "Тонзиллор" (1 процедура)</t>
  </si>
  <si>
    <t>Коагуляция доброкачественных новообразований ЛОР-органов</t>
  </si>
  <si>
    <t>Малая операция (вскрытие  отгематомы, атеромы)</t>
  </si>
  <si>
    <t>Удаление серной пробки из одного уха</t>
  </si>
  <si>
    <t>Внутригортанное вливание лекарственных препаратов</t>
  </si>
  <si>
    <t>Перевязка с медикаментами и мазями (ЛОР)</t>
  </si>
  <si>
    <t>Медикаментозное туширование гранул слизистой оболочки задней стенки глотки</t>
  </si>
  <si>
    <t>Эндоскопическое исследование полости носа, носоглотки, верхнечелюстных пазух</t>
  </si>
  <si>
    <t>Эндоскопическое исследование гортани</t>
  </si>
  <si>
    <t>Эндоскопическая отоскопия</t>
  </si>
  <si>
    <t>Видеоэндозапись ЛОР органов</t>
  </si>
  <si>
    <t>Пневмомассаж барабанных перепонок  ( 1процедура)</t>
  </si>
  <si>
    <t>Туалет носа после эндоназальной операции</t>
  </si>
  <si>
    <t>Туалет наружного слухового прохода</t>
  </si>
  <si>
    <t>Туалет уха при хроническом среднем отита</t>
  </si>
  <si>
    <t>Туалет уха после радикальный операции</t>
  </si>
  <si>
    <t>Передняя тампонада носа с гемостатической губкой</t>
  </si>
  <si>
    <t>Передняя тампонада носа без гемостатической губки</t>
  </si>
  <si>
    <t>Задняя тампонада носа (в том числе после кровотечения)</t>
  </si>
  <si>
    <t>Медикаментозное туширование зоны Киссельбаха ( с одной стороны)</t>
  </si>
  <si>
    <t>Промывание верхнечелюстной пазухи носа через соустие с лекарственными веществами</t>
  </si>
  <si>
    <t>Транстимпанальное введение лекарственных препаратов</t>
  </si>
  <si>
    <t>Заушные блокады с лекарственными препаратами (1 процедура)</t>
  </si>
  <si>
    <t>Эндоскопическая синусотомия</t>
  </si>
  <si>
    <t>Аденотомия эндоскопическая</t>
  </si>
  <si>
    <t>УЗДГ нижних носовых раковин</t>
  </si>
  <si>
    <t>Полипотомия носа</t>
  </si>
  <si>
    <t>Рассечение синехии полости носа</t>
  </si>
  <si>
    <t>Стробоскопия</t>
  </si>
  <si>
    <t>Главный экономист отдела планирования и экономического анализа</t>
  </si>
  <si>
    <t>Диагностика гепарин-индуцированной тромбоцитопении - ГИТ скрининг выявление анти-гепарин</t>
  </si>
  <si>
    <t>Д -димер</t>
  </si>
  <si>
    <t>Нейро- специфическая   энолаза - NSE</t>
  </si>
  <si>
    <t>Антитела к ядерному а/г вируса гепатита В  Anti- Hbcor</t>
  </si>
  <si>
    <t>Антитромбин III</t>
  </si>
  <si>
    <t xml:space="preserve">Билирубин общий  </t>
  </si>
  <si>
    <t xml:space="preserve">Вирус гепатита С  Аnti- HCV IgG </t>
  </si>
  <si>
    <t>РФМК (растоворимые фибринмономерные комплексы)</t>
  </si>
  <si>
    <t xml:space="preserve">Микоплазма хоминис в мазке - определение  методом ПЦР </t>
  </si>
  <si>
    <t>Нейсеррия гоноррея в мазке - определение методом ПЦР</t>
  </si>
  <si>
    <t>Токсоплазма гондии в крови - определение методом ПЦР</t>
  </si>
  <si>
    <t>Трепонема паллидум (сифилис) в мазке-  определение методом ПЦР</t>
  </si>
  <si>
    <t>Уреаплазма парвум  в мазке -определение  методом ПЦР</t>
  </si>
  <si>
    <t>Цитомегаловирус (СMV) в мазке - определение методом ПЦР</t>
  </si>
  <si>
    <t>Трепанация ретросигмоидного отдела. Микроваскулярная декомпрессия при невралгии тройничного нерва и гемифациальном спазме</t>
  </si>
  <si>
    <t xml:space="preserve">Фибробронхоскопия      </t>
  </si>
  <si>
    <t>Стволовая склерооблитерация при варикозной болезни нижних конечностей</t>
  </si>
  <si>
    <t>Прессотерапия Lymphastim</t>
  </si>
  <si>
    <t>Определение количественного тропонина I на анализаторе (иммунохимическим методом)</t>
  </si>
  <si>
    <t>Определение количественного D - димер  на анализаторе (экспресс)</t>
  </si>
  <si>
    <t>Определение количественного маркера сепсиса Presepsin (иммунохимический метод)</t>
  </si>
  <si>
    <t>Определение газов  и электролитов крови с добавочными тестами (лактат, глюкоза, карбоксигемоглобин) на анализаторе</t>
  </si>
  <si>
    <t>Исследование тромбоэластограммы крови на анализаторе</t>
  </si>
  <si>
    <t xml:space="preserve">Выведение мочи с катетором </t>
  </si>
  <si>
    <t>Запись изображения рентген, КТ,МРТ на оптический СD диск</t>
  </si>
  <si>
    <t>Запись изображения Рентген, КТ,МРТ на оптический DVD диск</t>
  </si>
  <si>
    <t>Интраоперационная полипозиционная рентгенография суставов для ТФГ</t>
  </si>
  <si>
    <t xml:space="preserve">Дакриоцистография </t>
  </si>
  <si>
    <t>Компьютерная томография головного мозга</t>
  </si>
  <si>
    <t>Компьютерная томография шеи</t>
  </si>
  <si>
    <t>КТ-виртуальная бронхоскопия, бронхография</t>
  </si>
  <si>
    <t>Компьютерная томография органов грудной клетки и средостения</t>
  </si>
  <si>
    <t>Компьютерная томография органов брюшной полости и забрюшинного пространства</t>
  </si>
  <si>
    <t>Компьютерная томография органов малого таза</t>
  </si>
  <si>
    <t>Компьютерная томография костно-суставной системы (1 анатомическая зона)</t>
  </si>
  <si>
    <t>Компьютерная томография придаточных пазух носа</t>
  </si>
  <si>
    <t>Компьютерная томография пирамид височных костей</t>
  </si>
  <si>
    <t>Компьютерная томография прочих органов</t>
  </si>
  <si>
    <t>Компьютерная томография толстого кишечника (виртуальная колоноскопия, колонография)</t>
  </si>
  <si>
    <t xml:space="preserve">Компьютерная томография головного мозга с контрастированием </t>
  </si>
  <si>
    <t xml:space="preserve">Компьютерная томография шеи с контрастированием </t>
  </si>
  <si>
    <t xml:space="preserve">Компьютерная томография органов грудной клетки с контрастированием </t>
  </si>
  <si>
    <t xml:space="preserve">Компьютерная томография органов брюшной полости и забрюшинного пространства с контрастированием </t>
  </si>
  <si>
    <t xml:space="preserve">Компьютерная томография органов малого таза с контрастированием </t>
  </si>
  <si>
    <t>Компьютерная томография с контрастированием per os</t>
  </si>
  <si>
    <t>Компьютерно-томографическая ангиография (КТА)</t>
  </si>
  <si>
    <t>Магнитно-резонансная томография головного мозга</t>
  </si>
  <si>
    <t>Магнитно-резонансная томография головного мозга + ангиорежим</t>
  </si>
  <si>
    <t>Магнитно-резонансная томография головного мозга с контрастированием</t>
  </si>
  <si>
    <t>Магнитно-резонансная томография костей/суставов</t>
  </si>
  <si>
    <t>Магнитно-резонансная томография костей/суставов с контрастированием</t>
  </si>
  <si>
    <t>Магнитно-резонансная томография органов брюшной полости и забрюшинного пространства</t>
  </si>
  <si>
    <t>Магнитно-резонансная томография органов брюшной полости и забрюшинного пространства + холангиорежим</t>
  </si>
  <si>
    <t>Магнитно-резонансная томография органов брюшной полости и забрюшинного пространства с контрастированием</t>
  </si>
  <si>
    <t>Магнитно-резонансная томография органов малого таза</t>
  </si>
  <si>
    <t>Магнитно-резонансная томография органов малого таза с контрастированием</t>
  </si>
  <si>
    <t>Магнитно-резонансная томография органов средостения</t>
  </si>
  <si>
    <t>Магнитно-резонансная томография органов средостения с контрастированием</t>
  </si>
  <si>
    <t>Магнитно-резонансная томография позвоночника (1 анатомическая зона)</t>
  </si>
  <si>
    <t>Магнитно-резонансная томография позвоночника с контрастированием (1 анатомическая зона)</t>
  </si>
  <si>
    <t>Магнитно-резонансная томография прочих органов</t>
  </si>
  <si>
    <t xml:space="preserve">Магнитно-резонансная томография прочих органов с контрастированием </t>
  </si>
  <si>
    <t>Магнитно-резонансная томография сердца</t>
  </si>
  <si>
    <t xml:space="preserve">Магнитно-резонансная томография сердца с контрастированием </t>
  </si>
  <si>
    <t xml:space="preserve">Магнитно-резонансная томография энтерография с контрастированием </t>
  </si>
  <si>
    <t xml:space="preserve">Магнитно-резонансная томография с в/в болюсным усилением </t>
  </si>
  <si>
    <t>Рентгенография черепа, две проекции</t>
  </si>
  <si>
    <t>Рентгенография турецкого седла</t>
  </si>
  <si>
    <t>Рентгенография височной кости по Стенверсу, Шюллеру, Майеру односторонняя</t>
  </si>
  <si>
    <t>Рентгенография костей носа</t>
  </si>
  <si>
    <t>Рентгенография шейного отдела позвоночника с функциональными пробами, две проекции</t>
  </si>
  <si>
    <t>Рентгенография поясничного отдела позвоночника с функциональными пробами, две проекции</t>
  </si>
  <si>
    <t>Обзорная рентгенография брюшной полости</t>
  </si>
  <si>
    <t>Ретроградная холецистохолангио-панкреатография</t>
  </si>
  <si>
    <t xml:space="preserve">Рентгенография костей в 2-х пр-циях (лопатки, плеча, предплечья, ребер, грудины, костей стоп и кистей) </t>
  </si>
  <si>
    <t>Рентгенография пяточных костей в 2-х проекциях</t>
  </si>
  <si>
    <t>Рентгеноскопия, рентгенография пищевода</t>
  </si>
  <si>
    <t xml:space="preserve">Рентгенография бронхиального дерева (бронхоскопия, бронхография) </t>
  </si>
  <si>
    <t xml:space="preserve">Фистулография </t>
  </si>
  <si>
    <t>Цистография</t>
  </si>
  <si>
    <t>Экскреторная урография 50,0мл</t>
  </si>
  <si>
    <t>Экскреторная урография 100,0мл</t>
  </si>
  <si>
    <t>ОТДЕЛ ТРАНСФУЗИОЛОГИИ</t>
  </si>
  <si>
    <t>Определение группы   крови по системе АВО моноклональными реагентами (цоликлонами) и резус-фактора крови</t>
  </si>
  <si>
    <t>Определение группы   крови по системе АВО и резус -фактора гелевым методом</t>
  </si>
  <si>
    <t>Определение антиэритроцитарных антител в непрямом тесте Кумбса в ID картах</t>
  </si>
  <si>
    <t>Определение групповой и резус совместимости</t>
  </si>
  <si>
    <t>Проба Кумбса</t>
  </si>
  <si>
    <t>Биопсия яичка</t>
  </si>
  <si>
    <t>Вскрытие паранефрита</t>
  </si>
  <si>
    <t>Иссечение кисты придатка яичка</t>
  </si>
  <si>
    <t>Иссечение крайней плоти - Циркумцизия</t>
  </si>
  <si>
    <t>Иссечение мочевого протока</t>
  </si>
  <si>
    <t>Классическая надлобковая цистостомия</t>
  </si>
  <si>
    <t>Лапароскопическая аденомэктомия</t>
  </si>
  <si>
    <t>Лапароскопическая иссечение кисты почки</t>
  </si>
  <si>
    <t>Лапароскопическая пиелолитотомия</t>
  </si>
  <si>
    <t>Лапароскопическая пиелопластика</t>
  </si>
  <si>
    <t>Лапароскопическая пластика пузырно-влагалищного свища</t>
  </si>
  <si>
    <t>Лапароскопическая простатэктомия</t>
  </si>
  <si>
    <t>Лапароскопическая резекция почки</t>
  </si>
  <si>
    <t>Лапароскопическая уретероцистонеостомия</t>
  </si>
  <si>
    <t>Литотрипсия на аппарате Dornier L.S.  без установки стент-катетера</t>
  </si>
  <si>
    <t>Литотрипсия на аппарате Dornier L.S. с установкой стент-катетера</t>
  </si>
  <si>
    <t>Меатомия уретры</t>
  </si>
  <si>
    <t>Микрохирургическая коррекция искривления полового члена при болезни Пейрони</t>
  </si>
  <si>
    <t>Нефролитотомия</t>
  </si>
  <si>
    <t>Нефропексия</t>
  </si>
  <si>
    <t>Нефроуретерэктомия</t>
  </si>
  <si>
    <t>Нефрэктомия</t>
  </si>
  <si>
    <t>Операция Марамара</t>
  </si>
  <si>
    <t>Орхиэктомия (одно яичко)</t>
  </si>
  <si>
    <t>Открытая биопсия мочеточника</t>
  </si>
  <si>
    <t>Перкутанная эндопиелоломия</t>
  </si>
  <si>
    <t>Радикальная цистэктомия с энтеропластикой (с созданием ортотопического мочевого пузыря) илеумкондуитом по Брикеру или колонкондуитом</t>
  </si>
  <si>
    <t>Трансуретральная биопсия мочевого пузыря</t>
  </si>
  <si>
    <t>Трансуретральная резекция аденомы простаты</t>
  </si>
  <si>
    <t>Трансуретральная резекция образования мочевого пузыря</t>
  </si>
  <si>
    <t>Трансуретральная резекция склероза шейки мочевого пузыря</t>
  </si>
  <si>
    <t>Трансуретральная энуклиация аденомы простаты</t>
  </si>
  <si>
    <t>Трансуретральное иссечение тканей мочевого пузыря</t>
  </si>
  <si>
    <t>Трансуретральное устранение обструкции из мочеточника и почечной лоханки</t>
  </si>
  <si>
    <t>Удаление трансплантированной или отторгнутой почки</t>
  </si>
  <si>
    <t>Уретерокутанеостомия</t>
  </si>
  <si>
    <t>Уретероцистонеостомия</t>
  </si>
  <si>
    <t>Ушивание разрыва мочевого пузыря</t>
  </si>
  <si>
    <t>Ушивание разрыва почки</t>
  </si>
  <si>
    <t>Цистоскопия с установкой набора для дренажа мочевых путей</t>
  </si>
  <si>
    <t>Иммуноферментная диагностика</t>
  </si>
  <si>
    <t xml:space="preserve"> Прокальцитонин</t>
  </si>
  <si>
    <t>Свободный тестостерон</t>
  </si>
  <si>
    <t>Вирус простого герпеса класса IgG</t>
  </si>
  <si>
    <t>Осмолярность мочи (расчетный показатель)</t>
  </si>
  <si>
    <t>Хламидиоз трахоматис  класса  IgG</t>
  </si>
  <si>
    <t>Хламидиоз трахоматис  класса  IgМ</t>
  </si>
  <si>
    <t>Anti-CMV IgG (антитела класса IgG к Цитомегаловирусу)</t>
  </si>
  <si>
    <t>Anti-CMV IgМ (антитела класса IgGМ к Цитомегаловирусу)</t>
  </si>
  <si>
    <t>Anti-Toxo  IgG (антитела класса IgG к Toxoplasma gondii)</t>
  </si>
  <si>
    <t>Anti-Toxo  IgM (антитела класса IgM к Toxoplasma gondii)</t>
  </si>
  <si>
    <t>Вирус простого герпеса 1 и 2 типа класса IgG</t>
  </si>
  <si>
    <t>Вирус простого герпеса 1 и 2 типа класса Ig М</t>
  </si>
  <si>
    <t>Anti-Rubella Ig G (антитела класса  Ig G к вирусу краснухи)</t>
  </si>
  <si>
    <t>Anti-Rubella Ig M (антитела класса  Ig M к вирусу краснухи)</t>
  </si>
  <si>
    <t>Удаление рецидивирущего  птеригиума</t>
  </si>
  <si>
    <t xml:space="preserve">Устранение птеригиума с пластикой ( при  3 ,4 степени) </t>
  </si>
  <si>
    <t>Блефаропластика верхних век</t>
  </si>
  <si>
    <t>Блефоропластика нижних век</t>
  </si>
  <si>
    <t>Трансконъюнктивальная блефаропластика</t>
  </si>
  <si>
    <t>Интравитреальное введение лекарственного преппарата (без стоимости лекарственного препарата), 1 глаз</t>
  </si>
  <si>
    <t>АНТИГЛАУКОМАТОЗНЫЕ  ОПЕРАЦИИ. Синустрабекуоэктомия с задней скерэктомией (СТЭ + ЗТС)(без стоимости дренажа)</t>
  </si>
  <si>
    <t>Устранение косоглазия с верхним компонентом</t>
  </si>
  <si>
    <t>Пластика  бровей</t>
  </si>
  <si>
    <t>Коррекция птоза: устранение заворота век (один глаз)</t>
  </si>
  <si>
    <t>Коррекция птоза: устранение выворота век (один глаз)</t>
  </si>
  <si>
    <t>Энуклеация глаза (без протезирования)</t>
  </si>
  <si>
    <t>Энуклеация глаза с внутренним протезом</t>
  </si>
  <si>
    <t>Оперативное лечение отслойки сетчатки(пломбирование, циркляж)</t>
  </si>
  <si>
    <t>РЧА опухолей с применением одной иглы</t>
  </si>
  <si>
    <t>РЧА опухолей с применением двух игл</t>
  </si>
  <si>
    <t>РЧА опухолей с применением трёх игл</t>
  </si>
  <si>
    <t>Аппаратный мониторинг пациента - три параметра  (НИАД, пульс, сатурация)</t>
  </si>
  <si>
    <t>Аппаратный мониторинг пациента - пять параметров  (НИАД, пульс, сатурация, ЭКГ, частота дыхания)</t>
  </si>
  <si>
    <t xml:space="preserve">Постановка внутривенного периферического катетера </t>
  </si>
  <si>
    <t xml:space="preserve">Постановка центрального внутривенного однопросветного катетера </t>
  </si>
  <si>
    <t>Постановка центрального внутривенного однопросветного катетера  (Балтон)</t>
  </si>
  <si>
    <t xml:space="preserve">Постановка центрального внутривенного двухпросветного катетера  </t>
  </si>
  <si>
    <t xml:space="preserve">Постановка центрального внутривенного трехпросветного катетера  </t>
  </si>
  <si>
    <t xml:space="preserve">Постановка центрального внутривенного диализного катетера  </t>
  </si>
  <si>
    <t xml:space="preserve">Постановка артериального  катетера  </t>
  </si>
  <si>
    <t xml:space="preserve">Перевязка центрального катетера  </t>
  </si>
  <si>
    <t>Б.Баймуханова</t>
  </si>
  <si>
    <t>Микоплазма пневмония/Хламидия пневмония в крови и  мокроте  - определение методом ПЦР</t>
  </si>
  <si>
    <t>"______ " ______________  2019 г.</t>
  </si>
  <si>
    <t>Аппендэктомия традиционная</t>
  </si>
  <si>
    <t>Аппендэктомия традиционная при  местном перитоните</t>
  </si>
  <si>
    <t>Аппендэктомия традиционная при разлитом перитоните</t>
  </si>
  <si>
    <t>Гернипластика и резекция кишечника при ущемленной грыже (экстренно) без стоимости стента</t>
  </si>
  <si>
    <t>Герниопластика при вентральной грыже</t>
  </si>
  <si>
    <t>Лапароскопическая аппендэктомия при местном перитоните</t>
  </si>
  <si>
    <t>Тиреоидэктомия код</t>
  </si>
  <si>
    <t>Односторонняя лобэктомия щитовидной железы</t>
  </si>
  <si>
    <t>Субтотальная резекция щитовидной железы</t>
  </si>
  <si>
    <t>Иссечение поврежденного участка щитовидной железы</t>
  </si>
  <si>
    <t>Энуклеация кисты или узла щитовидной железы</t>
  </si>
  <si>
    <t>Иссечение подъязычно расположенной щитовидной железы</t>
  </si>
  <si>
    <t>Герниопластика при паховой грыже без сетки</t>
  </si>
  <si>
    <t>Герниопластика при пупочной грыже без сетки</t>
  </si>
  <si>
    <t xml:space="preserve">Лапаротомия. Холедохолитотомия с дренированием холедоха </t>
  </si>
  <si>
    <t>Лапаротомия. Эхинококэктомия печени</t>
  </si>
  <si>
    <t>Ампутация на уровне бедра, голени и фаланги</t>
  </si>
  <si>
    <t xml:space="preserve">Лапаротомия. Наложение билиодигистивного анастомоза </t>
  </si>
  <si>
    <t xml:space="preserve">Лигирование геморроидального узла </t>
  </si>
  <si>
    <t>Сафенэктомия</t>
  </si>
  <si>
    <t>Герниотомия с пластикой с синтетической сеткой (аллопластика)</t>
  </si>
  <si>
    <t>Радикальная мастоктомия молочной железы по Мадену без ИМН</t>
  </si>
  <si>
    <t>Миниторакотомия с эндовидеоассистированием, ушивание буллы лёгкого при пневмоторакс</t>
  </si>
  <si>
    <t>Открытая или видеолапароскопическая ЭКМ* по E. Heller c передней фундопликацией по Dor</t>
  </si>
  <si>
    <t>Открытая или видеолапароскопическая резекция кардии с эзофагогастро-пластикой</t>
  </si>
  <si>
    <t>Лапароскопическая продольная резекция желудка без ИМН</t>
  </si>
  <si>
    <t>Частичная резекция желудка с анастомозом в двенадцатиперстную кишку</t>
  </si>
  <si>
    <t>Резекция желудка по Бильрот I - при желудочной локализации язвы</t>
  </si>
  <si>
    <t>Резекция желудка по Бильрот II - при больших и гигантских язвах с сочетанием нескольких осложнений одновременно</t>
  </si>
  <si>
    <t>Гастротомия и дуоденотомия с прошиванием кровоточащей язвы</t>
  </si>
  <si>
    <t>Субтотальная резекция желудка</t>
  </si>
  <si>
    <t>Открытая экстирпация пищевода с гастропластикой по Черноусову или по Lews</t>
  </si>
  <si>
    <t>Антрумэктомия+СтВ в модификации Бильрот I</t>
  </si>
  <si>
    <t>Дилатация  привратника желудка путем рассечения</t>
  </si>
  <si>
    <t>Анастомоз тонкой кишки в прямокишечную культю</t>
  </si>
  <si>
    <t>Локальное иссечение толстой кишки</t>
  </si>
  <si>
    <t>Частичная резекция толстой кишки</t>
  </si>
  <si>
    <t>Резекция поперечно-ободочной кишки</t>
  </si>
  <si>
    <t>Левая емиколэктомия</t>
  </si>
  <si>
    <t>Удаление сигмовидной кишки (Гартмана)</t>
  </si>
  <si>
    <t>Другая частичная резекция толстой кишки</t>
  </si>
  <si>
    <t>Тонкокишечный анастомоз</t>
  </si>
  <si>
    <t>Временная колостомия</t>
  </si>
  <si>
    <t>Высокий обходной анастомоз</t>
  </si>
  <si>
    <t>Закрытие стомы тонкой кишки</t>
  </si>
  <si>
    <t>Закрытие стомы толстой кишки</t>
  </si>
  <si>
    <t>Другие восстановительные операции на кишечнике</t>
  </si>
  <si>
    <t>Интраабдоминальная  манипуляция   на толстой кишке</t>
  </si>
  <si>
    <t>Эзофагопластика целым желудком</t>
  </si>
  <si>
    <t>Эзофагопластика желудочной трубкой</t>
  </si>
  <si>
    <t>Ушивание разрыва двенадцатиперстной кишки</t>
  </si>
  <si>
    <t>Ушивание разрыва тонкой кишки</t>
  </si>
  <si>
    <t>Ушивание разрыва толстой кишки</t>
  </si>
  <si>
    <t>Другие восстановительные манипуляции на поджелудочной железе</t>
  </si>
  <si>
    <t>Релапаротомия в месте недавней лапаротомии</t>
  </si>
  <si>
    <t>Наложение обходных билиодигестивных анастомозов</t>
  </si>
  <si>
    <t>Лапаротомическая холедохотомия, фиброхолангиоскопия, наружное дренирование холедоха</t>
  </si>
  <si>
    <t>Частичная резекция печени</t>
  </si>
  <si>
    <t>Дренирование абсцесса печени</t>
  </si>
  <si>
    <t>Лобэктомия печени</t>
  </si>
  <si>
    <t>Другой вид анастомоза желчного протока</t>
  </si>
  <si>
    <t>Введение холедогепатической трубки в целях декомпрессии</t>
  </si>
  <si>
    <t>Эндоскопическое введение стента (трубки) в желчный проток</t>
  </si>
  <si>
    <t>*Дренирование абсцесса печени и/или  Чрезкожная аспирация печени</t>
  </si>
  <si>
    <t>Резекция поврежденных тканей печени</t>
  </si>
  <si>
    <t>Расширенная комбинированная гемигепатэктомия при новообразованиях печени без ИМН</t>
  </si>
  <si>
    <t>Открытая абляция поражения печени или ткани</t>
  </si>
  <si>
    <t>Пилородуоденотомия с иссечением или прошиванием кровоточащей язвы + СтВ без ИМН</t>
  </si>
  <si>
    <t>Экстрадуоденизация (выведением язвенного кратера из просвета кишки) при пенетрации +СтВ и пилоропластика</t>
  </si>
  <si>
    <t>Адреналэктомия без ИМН</t>
  </si>
  <si>
    <t>Транссфеноидальной аденомэктомии без ИМН</t>
  </si>
  <si>
    <t>Открытая, видеоассестированная или видеолапароскопическая экстирпация пищевода с гастропластикой по Черноусову или по Lews</t>
  </si>
  <si>
    <r>
      <t>Эндоскопическая или видеоассестированная гастростомия (при неоперабельности</t>
    </r>
    <r>
      <rPr>
        <vertAlign val="superscript"/>
        <sz val="10"/>
        <rFont val="Arial"/>
        <family val="2"/>
      </rPr>
      <t>**</t>
    </r>
    <r>
      <rPr>
        <sz val="10"/>
        <rFont val="Arial"/>
        <family val="2"/>
      </rPr>
      <t xml:space="preserve"> </t>
    </r>
    <r>
      <rPr>
        <sz val="14"/>
        <rFont val="Times New Roman"/>
        <family val="1"/>
      </rPr>
      <t>больных с IVстадей АК)</t>
    </r>
  </si>
  <si>
    <t>Лапароскопическая холедохотомия, фиброхолангиоскопия, наружное дренирование холедоха</t>
  </si>
  <si>
    <t>Эндоскопическое применение внутрижелудочного баллона</t>
  </si>
  <si>
    <t>Лапароскопическое бандажирование желудка</t>
  </si>
  <si>
    <t>Лапароскопическая пликация большой кривизны желудка без ИМН</t>
  </si>
  <si>
    <t>Лапароскопическая продольная (рукавная, трубчатая, sleeve) резекция желудка без ИМН</t>
  </si>
  <si>
    <t>Лапароскопическое гастрошунтирование по Ру без ИМН</t>
  </si>
  <si>
    <t>Минигастрошунтирование (одноанастомозное гастрошунтирование, Ω–образное гастрошунтирование) без ИМН</t>
  </si>
  <si>
    <t>Метод билиопанкреатического шунтирования (операция по N.Scopinaro) без ИМН</t>
  </si>
  <si>
    <t>Билиопанкреатическое шунтирование в модификации Гесса-Марсо (Hess –Marceau) (Biliopancreatic Diversion/Duodenal Switch) без ИМН</t>
  </si>
  <si>
    <t>Другие виды пилоропластики</t>
  </si>
  <si>
    <t>Операция Миллигана-Моргана</t>
  </si>
  <si>
    <t>Иссечение свища в просвет прямой кишки</t>
  </si>
  <si>
    <t>Иссечение свища в просвет прямой кишки с ушиванием сфинктера</t>
  </si>
  <si>
    <t>Иссечение свища с проведением эластичной лигатуры</t>
  </si>
  <si>
    <t>Иссечение  свища с  перемещением  слизисто-подслизистого,  слизисто-мышечного  или полнослойного лоскута прямой кишки в анальный канал</t>
  </si>
  <si>
    <t>Иссечение язвы с последующим медикаментозным лечением</t>
  </si>
  <si>
    <t>Тампонада перфоративного отверстия изолированным участком большого сальника методом Graham</t>
  </si>
  <si>
    <t>Тампонада перфоративного отверстия методом Оппеля-Поликарпова (Cellan–Jones)(при больших каллезных язвах, когда имеются противопоказания к резекции желудка, а ушивание приводит к прорезыванию швов)</t>
  </si>
  <si>
    <t>Дренирование гнойных полостей</t>
  </si>
  <si>
    <t>Удаление очагов инфекционного некроза</t>
  </si>
  <si>
    <t>Удаление внутренних источников контаминации</t>
  </si>
  <si>
    <t>Эндоскопическая ретроградная холангиопанкреатикография</t>
  </si>
  <si>
    <t>Чрескожная чреспеченочная холецистография без ИМН</t>
  </si>
  <si>
    <t>Эндопротезирование желчных протоков (бужирование и  стентирование)</t>
  </si>
  <si>
    <t>Эндоскопическая папиллосфинктеротомия (ЭПСТ) и литоэкстракция</t>
  </si>
  <si>
    <t>Эмболизация селезеночной артерии</t>
  </si>
  <si>
    <t>Чрескожная чреспеченочная холангиостомия или холецистостомия. Чрескожное дренирование полостных образований</t>
  </si>
  <si>
    <t>Замена чреспеченочных дренажей</t>
  </si>
  <si>
    <t>Эмболизация периферических сосудов склерозирующими средствами (варикоцеле, оварикоцеле)</t>
  </si>
  <si>
    <t>Чреспеченочные эндоваскулярные вмешательства (стентирование)</t>
  </si>
  <si>
    <t>Эндоваскулярная баллонная дилатация  желчных протоков</t>
  </si>
  <si>
    <t>Катетеризация периферических сосудов для длительной инфузионной терапии</t>
  </si>
  <si>
    <t>Имплантация (коррекция) PICC</t>
  </si>
  <si>
    <t>Имплантация (коррекция) сосудистого порта</t>
  </si>
  <si>
    <t>Имплантация  кавафильтра</t>
  </si>
  <si>
    <t>Удаление кавафильтра</t>
  </si>
  <si>
    <t>Трансъюгулярное чреспеченочное портосистемное шунтирование</t>
  </si>
  <si>
    <t>ЛОР ОПЕРАЦИИ</t>
  </si>
  <si>
    <t>ОТДЕЛ РЕАНИМАЦИИ И АНЕСТЕЗИИ</t>
  </si>
  <si>
    <t>ОТДЕЛ  ЛУЧЕВОЙ ДИАГНОСТИКИ</t>
  </si>
  <si>
    <t>ЦЕНТРАЛИЗОВАННАЯ СТЕРИЛИЗАЦИЯ</t>
  </si>
  <si>
    <t>СОМАТИЧЕСКИЙ ОТДЕЛ</t>
  </si>
  <si>
    <t>ГИНЕКОЛОГИЧЕСКИЙ ОТДЕЛ</t>
  </si>
  <si>
    <t>ОТДЕЛ МИКРОХИРУРГИИ ГЛАЗА</t>
  </si>
  <si>
    <t>граждане дальнего зарубежья</t>
  </si>
  <si>
    <t>ОТДЕЛ ХИРУРГИИ И ТРАНСПЛАНТАЦИИ ОРГАНОВ И ТКАНЕЙ</t>
  </si>
  <si>
    <t>ЭНДОСКОПИЧЕСКИЙ ОТДЕЛ</t>
  </si>
  <si>
    <t>ОТДЕЛ ЭКСТРОКОРПОРАЛЬНОЙ ГЕМОКОРРЕКЦИИ</t>
  </si>
  <si>
    <t>ПАТОМОРФОЛОГИЧЕСКИЙ  ОТДЕЛ</t>
  </si>
  <si>
    <t>УРОЛОГИЧЕСКИЙ ОТДЕЛ</t>
  </si>
  <si>
    <t>КАРДИОЛОГИЧЕСКИЙ ОТДЕЛ (ЭФИ-лаб.)</t>
  </si>
  <si>
    <t xml:space="preserve">Увеличивающая маммопластика (аугментация) двухсторонняя (I категория сложности) </t>
  </si>
  <si>
    <t xml:space="preserve">Увеличивающая маммопластика (аугментация) двухсторонняя (II категория сложности) </t>
  </si>
  <si>
    <t xml:space="preserve">Увеличивающая маммопластика (аугментация) двухсторонняя (III категория сложности) </t>
  </si>
  <si>
    <t xml:space="preserve">Увеличивающая маммопластика (аугментация) односторонняя (I категория сложности) </t>
  </si>
  <si>
    <t xml:space="preserve">Увеличивающая маммопластика (аугментация) односторонняя (II категория сложности) </t>
  </si>
  <si>
    <t xml:space="preserve">Увеличивающая маммопластика (аугментация) односторонняя (III категория сложности) </t>
  </si>
  <si>
    <t xml:space="preserve">Мастопексия (подтяжка груди) двухсторонняя (I категория сложности) </t>
  </si>
  <si>
    <t xml:space="preserve">Мастопексия (подтяжка груди) двухсторонняя (II категория сложности) </t>
  </si>
  <si>
    <t xml:space="preserve">Мастопексия (подтяжка груди) двухсторонняя (III категория сложности) </t>
  </si>
  <si>
    <t xml:space="preserve">Мастопексия (подтяжка груди) односторонняя (I категория сложности) </t>
  </si>
  <si>
    <t xml:space="preserve">Мастопексия (подтяжка груди) односторонняя (II категория сложности) </t>
  </si>
  <si>
    <t xml:space="preserve">Мастопексия (подтяжка груди) односторонняя (III категория сложности) </t>
  </si>
  <si>
    <t>Реконструкция молочных желез (импланты и экспандеры) двухсторонняя (I категория сложности)</t>
  </si>
  <si>
    <t>Реконструкция молочных желез (импланты и экспандеры) двухсторонняя (II категория сложности)</t>
  </si>
  <si>
    <t>Реконструкция молочных желез (импланты и экспандеры) двухсторонняя (III категория сложности)</t>
  </si>
  <si>
    <t>Реконструкция молочных желез (импланты и экспандеры) односторонняя (I категория сложности)</t>
  </si>
  <si>
    <t>Реконструкция молочных желез (импланты и экспандеры) односторонняя (II категория сложности)</t>
  </si>
  <si>
    <t>Реконструкция молочных желез (импланты и экспандеры) односторонняя (III категория сложности)</t>
  </si>
  <si>
    <t>Замена имплантанта молочной железы (I категория сложности)</t>
  </si>
  <si>
    <t>Замена имплантанта молочной железы (II категория сложности)</t>
  </si>
  <si>
    <t>Замена имплантанта молочной железы (III категория сложности)</t>
  </si>
  <si>
    <t>Радикальная мастэктомия с одномоментной реконструкцией имплантами I категории сложности</t>
  </si>
  <si>
    <t>Радикальная мастэктомия с одномоментной реконструкцией имплантами II категории сложности</t>
  </si>
  <si>
    <t>Радикальная мастэктомия с одномоментной реконструкцией имплантами III категории сложности</t>
  </si>
  <si>
    <t>Радикальная мастэктомия с одномоментной реконструкцией имплантами IV категории сложности</t>
  </si>
  <si>
    <t>Эксцизионная биопсия опухолей молочной железы/лимфоузлов и др. I категории сложности</t>
  </si>
  <si>
    <t>Эксцизионная биопсия опухолей молочной железы/лимфоузлов и др. II категории сложности</t>
  </si>
  <si>
    <t>Эксцизионная биопсия опухолей молочной железы/лимфоузлов и др. III категории сложности</t>
  </si>
  <si>
    <t>Первичный осмотр руководителей отделов, групп (кроме ДМН)</t>
  </si>
  <si>
    <t>Повторный осмотр руководителей отделов, групп (кроме ДМН)</t>
  </si>
  <si>
    <t>Схема лечения ЗПП</t>
  </si>
  <si>
    <t>АЛЛЕРГОЛОГ</t>
  </si>
  <si>
    <t>Лекарственная проба</t>
  </si>
  <si>
    <t>Миофасциальная новокоиновая блокада</t>
  </si>
  <si>
    <t>ОТДЕЛ ИНТЕРВЕНЦИОННОЙ КАРДИОЛОГИИ</t>
  </si>
  <si>
    <t>Артериография периферических артерий (верхних, нижних конечностей), почечных,   артерий</t>
  </si>
  <si>
    <t xml:space="preserve">Аортография </t>
  </si>
  <si>
    <t>Ангиопульмонография</t>
  </si>
  <si>
    <t>Баллонная ангиопластика  коронарных артерий (без стоимости стента, баллона)</t>
  </si>
  <si>
    <t>Зондирование полостей сердца</t>
  </si>
  <si>
    <t>Реваскуляризация хронических окклюзий коронарных артерий (без стоимости стента, баллона)</t>
  </si>
  <si>
    <t>Стентирование коронарной артерии (без стоимости стента, баллонов)</t>
  </si>
  <si>
    <t>Стентирование сонных артерий (без стоимости стента,баллонов и фильтра)</t>
  </si>
  <si>
    <t>Стентирование периферических атерий( верхних, нижних конечностей),почечных, подключичных артерий (без стоимости стента и баллонов)</t>
  </si>
  <si>
    <t>Установка кава-фильтра (без стоимости кава-фильтра)</t>
  </si>
  <si>
    <t>Установка  стентграфта в брюшной отдел аорты</t>
  </si>
  <si>
    <t>Установка торакально аортального стентграфта (без стоимости ИМН)</t>
  </si>
  <si>
    <t>Эмболизация маточных артерий (без ИМН)</t>
  </si>
  <si>
    <t>Эмболизация  артерий простаты</t>
  </si>
  <si>
    <t>Эндоваскулярная замена аортального клапана (без стоимости ИМН)</t>
  </si>
  <si>
    <t>Дуоденоскопия</t>
  </si>
  <si>
    <t>Инструментальная ревизия желчных протоков</t>
  </si>
  <si>
    <t>Интубация трахеи</t>
  </si>
  <si>
    <t>Тотальная видеоколоноскопия</t>
  </si>
  <si>
    <t>Удаление инородных тел  ЖКТ и ВДП</t>
  </si>
  <si>
    <t>Установка гастростомы</t>
  </si>
  <si>
    <t>Эндоскопическая фотография</t>
  </si>
  <si>
    <t xml:space="preserve">Эндоскопическая  установка назобилиарного дренажа </t>
  </si>
  <si>
    <t xml:space="preserve">Эндоскопическое рассечение рубцовых стриктур, реканализация    </t>
  </si>
  <si>
    <t>А - Сканирование</t>
  </si>
  <si>
    <t>Кератометрия, 1 глаз</t>
  </si>
  <si>
    <t>Пахиметрия, 1 глаз</t>
  </si>
  <si>
    <t>Рентгенография суставов в 2-х проекциях (плечевой,локтевой,лучезапястный, тазобедренный, коленный, илеосакральных сочленений,голеностопный )</t>
  </si>
  <si>
    <t>Рентгеноскопия, рентгенография желудка и двенадцатиперстной кишки</t>
  </si>
  <si>
    <t>Компьютерная томография энтерография с контрастированием per os</t>
  </si>
  <si>
    <t>Компьютерная томография энтерография с контрастированием per os + в/в болюсное контрастирование</t>
  </si>
  <si>
    <t>Магнитно-резонансная томография молочных желез с в/в болюсным контрастированием</t>
  </si>
  <si>
    <t>Экстракапсуярная экстракция катаракты с импантацией  ИОЛ (без стоимости ИОЛ), 1 глаз</t>
  </si>
  <si>
    <t>Имплантация факичной ИОЛ  (сферическая 1 глаз, без стоимости ИОЛ)</t>
  </si>
  <si>
    <t>АНТИГЛАУКОМАТОЗНЫЕ  ОПЕРАЦИИ. Синустрабекуоэктомия + базальная иридэктомия (без стоимости дренажа), 1 глаз</t>
  </si>
  <si>
    <t>Антиглаукоматозная операция с имплантацией дренажа (без стоимости дренажа), 1 глаз</t>
  </si>
  <si>
    <t>Алколизация цилиарного узла, 1 глаз</t>
  </si>
  <si>
    <t>Устранение косоглазия</t>
  </si>
  <si>
    <t>Удаление мелких новообразований на коже век (индивидуально) в зависимости от множественности, 1 глаз</t>
  </si>
  <si>
    <t>Удаление ксантелазм  век в зависимости от множественности</t>
  </si>
  <si>
    <t>Удаление  кисты конъюнктивы, пингвекулы, 1 глаз</t>
  </si>
  <si>
    <t xml:space="preserve">Расширение слезной точки </t>
  </si>
  <si>
    <t>Энуклеация глаза с наружным протезом (без стоимости протеза)</t>
  </si>
  <si>
    <t xml:space="preserve">Факоэмульсификация катаракты с имплантацией монофакальной ИОЛ ( без стоимости ИОЛ), 1 глаз </t>
  </si>
  <si>
    <t xml:space="preserve">Факоэмульсификация катаракты с имплантацией монофакальной торической  ИОЛ ( без стоимости ИОЛ),1 глаз  </t>
  </si>
  <si>
    <t xml:space="preserve">Факоэмульсификация катаракты с имплантацией мультифакальной торической  ИОЛ ( без стоимости ИОЛ), 1 глаз  </t>
  </si>
  <si>
    <t>Факоэмульсификация катаракты с имплантацией мультифакальной ИОЛ  (без стоимости ИОЛ), 1 глаз</t>
  </si>
  <si>
    <t>Удаление  халазиона</t>
  </si>
  <si>
    <t>Удаление  птеригиума, 1 глаз</t>
  </si>
  <si>
    <t>В - Сканирование</t>
  </si>
  <si>
    <t>Субтеноновое введение лекарственного препарата (без  стоимости препарата)</t>
  </si>
  <si>
    <t>Устранение дефекта межжелудочковой перегородки с помощью протеза</t>
  </si>
  <si>
    <t>Устранение дефекта межжелудочковой перегородки путем протезирования, закрытым методом</t>
  </si>
  <si>
    <t>Устранение дефекта межпредсердной перегородки при помощи тканевого трансплантата</t>
  </si>
  <si>
    <t>Устранение дефекта формирования перегородки атриовентрикулярного канала при помощи тканевого трансплантата</t>
  </si>
  <si>
    <t>Полное восстановление тетрады Фалло</t>
  </si>
  <si>
    <t>Полное восстановление аномального соединения легочных вен</t>
  </si>
  <si>
    <t>Системно-легочный шунт</t>
  </si>
  <si>
    <t>Закрытая сердечная вальвулотомия, клапан легочного ствола</t>
  </si>
  <si>
    <t>Устранение дефекта межпредсердной перегородки с помощью протеза, закрытым методом</t>
  </si>
  <si>
    <t>Эндоваскулярное закрытие открытого артериального протока окклюдером</t>
  </si>
  <si>
    <t>Г.Кожахметова</t>
  </si>
</sst>
</file>

<file path=xl/styles.xml><?xml version="1.0" encoding="utf-8"?>
<styleSheet xmlns="http://schemas.openxmlformats.org/spreadsheetml/2006/main">
  <numFmts count="1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i/>
      <sz val="14"/>
      <name val="Times New Roman"/>
      <family val="1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hair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34" borderId="0" xfId="56" applyFont="1" applyFill="1" applyBorder="1" applyAlignment="1">
      <alignment horizontal="center" vertical="center"/>
      <protection/>
    </xf>
    <xf numFmtId="0" fontId="6" fillId="0" borderId="10" xfId="57" applyFont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34" borderId="10" xfId="57" applyFont="1" applyFill="1" applyBorder="1" applyAlignment="1">
      <alignment vertical="center" wrapText="1"/>
      <protection/>
    </xf>
    <xf numFmtId="0" fontId="6" fillId="34" borderId="10" xfId="5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0" borderId="0" xfId="56" applyFont="1" applyBorder="1" applyAlignment="1">
      <alignment horizontal="center" vertical="center"/>
      <protection/>
    </xf>
    <xf numFmtId="0" fontId="6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 wrapText="1"/>
    </xf>
    <xf numFmtId="0" fontId="6" fillId="0" borderId="0" xfId="56" applyFont="1" applyFill="1" applyBorder="1" applyAlignment="1">
      <alignment horizontal="center" vertical="center"/>
      <protection/>
    </xf>
    <xf numFmtId="0" fontId="7" fillId="33" borderId="0" xfId="0" applyFont="1" applyFill="1" applyBorder="1" applyAlignment="1">
      <alignment horizontal="left" vertical="center" wrapText="1"/>
    </xf>
    <xf numFmtId="9" fontId="6" fillId="34" borderId="10" xfId="62" applyFont="1" applyFill="1" applyBorder="1" applyAlignment="1">
      <alignment vertical="center" wrapText="1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34" borderId="10" xfId="53" applyFont="1" applyFill="1" applyBorder="1" applyAlignment="1">
      <alignment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34" borderId="16" xfId="52" applyNumberFormat="1" applyFont="1" applyFill="1" applyBorder="1" applyAlignment="1">
      <alignment horizontal="left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7" fillId="26" borderId="18" xfId="0" applyFont="1" applyFill="1" applyBorder="1" applyAlignment="1">
      <alignment horizontal="center" vertical="center" wrapText="1"/>
    </xf>
    <xf numFmtId="3" fontId="6" fillId="34" borderId="13" xfId="57" applyNumberFormat="1" applyFont="1" applyFill="1" applyBorder="1" applyAlignment="1">
      <alignment horizontal="center" vertical="center" wrapText="1"/>
      <protection/>
    </xf>
    <xf numFmtId="3" fontId="2" fillId="34" borderId="13" xfId="53" applyNumberFormat="1" applyFont="1" applyFill="1" applyBorder="1" applyAlignment="1">
      <alignment horizontal="center" vertical="center" wrapText="1"/>
      <protection/>
    </xf>
    <xf numFmtId="3" fontId="6" fillId="34" borderId="13" xfId="52" applyNumberFormat="1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vertical="center" wrapText="1"/>
      <protection/>
    </xf>
    <xf numFmtId="0" fontId="6" fillId="34" borderId="10" xfId="52" applyFont="1" applyFill="1" applyBorder="1" applyAlignment="1">
      <alignment vertical="center" wrapText="1"/>
      <protection/>
    </xf>
    <xf numFmtId="3" fontId="7" fillId="26" borderId="19" xfId="0" applyNumberFormat="1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34" borderId="10" xfId="58" applyFont="1" applyFill="1" applyBorder="1" applyAlignment="1">
      <alignment horizontal="center" vertical="center" wrapText="1"/>
      <protection/>
    </xf>
    <xf numFmtId="0" fontId="6" fillId="34" borderId="10" xfId="53" applyFont="1" applyFill="1" applyBorder="1" applyAlignment="1">
      <alignment wrapText="1"/>
      <protection/>
    </xf>
    <xf numFmtId="0" fontId="6" fillId="34" borderId="21" xfId="53" applyFont="1" applyFill="1" applyBorder="1" applyAlignment="1">
      <alignment vertical="center" wrapText="1"/>
      <protection/>
    </xf>
    <xf numFmtId="3" fontId="6" fillId="34" borderId="13" xfId="57" applyNumberFormat="1" applyFont="1" applyFill="1" applyBorder="1" applyAlignment="1">
      <alignment horizontal="center" vertical="center" wrapText="1"/>
      <protection/>
    </xf>
    <xf numFmtId="0" fontId="6" fillId="34" borderId="10" xfId="58" applyFont="1" applyFill="1" applyBorder="1" applyAlignment="1">
      <alignment horizontal="left" vertical="center" wrapText="1"/>
      <protection/>
    </xf>
    <xf numFmtId="0" fontId="6" fillId="34" borderId="22" xfId="58" applyFont="1" applyFill="1" applyBorder="1" applyAlignment="1">
      <alignment horizontal="left" vertical="center" wrapText="1"/>
      <protection/>
    </xf>
    <xf numFmtId="0" fontId="6" fillId="34" borderId="23" xfId="58" applyFont="1" applyFill="1" applyBorder="1" applyAlignment="1">
      <alignment horizontal="left" vertical="center" wrapText="1"/>
      <protection/>
    </xf>
    <xf numFmtId="0" fontId="7" fillId="33" borderId="24" xfId="54" applyFont="1" applyFill="1" applyBorder="1" applyAlignment="1">
      <alignment horizontal="center" vertical="center" wrapText="1"/>
      <protection/>
    </xf>
    <xf numFmtId="0" fontId="7" fillId="33" borderId="25" xfId="54" applyFont="1" applyFill="1" applyBorder="1" applyAlignment="1">
      <alignment horizontal="center" vertical="center" wrapText="1"/>
      <protection/>
    </xf>
    <xf numFmtId="0" fontId="7" fillId="33" borderId="26" xfId="54" applyFont="1" applyFill="1" applyBorder="1" applyAlignment="1">
      <alignment horizontal="center" vertical="center" wrapText="1"/>
      <protection/>
    </xf>
    <xf numFmtId="1" fontId="7" fillId="36" borderId="24" xfId="0" applyNumberFormat="1" applyFont="1" applyFill="1" applyBorder="1" applyAlignment="1">
      <alignment horizontal="center" vertical="center" wrapText="1"/>
    </xf>
    <xf numFmtId="1" fontId="7" fillId="36" borderId="25" xfId="0" applyNumberFormat="1" applyFont="1" applyFill="1" applyBorder="1" applyAlignment="1">
      <alignment horizontal="center" vertical="center" wrapText="1"/>
    </xf>
    <xf numFmtId="1" fontId="7" fillId="36" borderId="26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7" borderId="24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7" fillId="37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7" fillId="38" borderId="26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7" fillId="36" borderId="24" xfId="54" applyFont="1" applyFill="1" applyBorder="1" applyAlignment="1">
      <alignment horizontal="center" vertical="center" wrapText="1"/>
      <protection/>
    </xf>
    <xf numFmtId="0" fontId="7" fillId="36" borderId="25" xfId="54" applyFont="1" applyFill="1" applyBorder="1" applyAlignment="1">
      <alignment horizontal="center" vertical="center" wrapText="1"/>
      <protection/>
    </xf>
    <xf numFmtId="0" fontId="7" fillId="36" borderId="26" xfId="54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39" borderId="30" xfId="0" applyFont="1" applyFill="1" applyBorder="1" applyAlignment="1">
      <alignment horizontal="center" vertical="center" wrapText="1"/>
    </xf>
    <xf numFmtId="0" fontId="7" fillId="39" borderId="31" xfId="0" applyFont="1" applyFill="1" applyBorder="1" applyAlignment="1">
      <alignment horizontal="center" vertical="center" wrapText="1"/>
    </xf>
    <xf numFmtId="0" fontId="7" fillId="26" borderId="32" xfId="0" applyFont="1" applyFill="1" applyBorder="1" applyAlignment="1">
      <alignment horizontal="center" vertical="center" wrapText="1"/>
    </xf>
    <xf numFmtId="0" fontId="7" fillId="26" borderId="33" xfId="0" applyFont="1" applyFill="1" applyBorder="1" applyAlignment="1">
      <alignment horizontal="center" vertical="center" wrapText="1"/>
    </xf>
    <xf numFmtId="3" fontId="7" fillId="26" borderId="32" xfId="0" applyNumberFormat="1" applyFont="1" applyFill="1" applyBorder="1" applyAlignment="1">
      <alignment horizontal="center" vertical="center" wrapText="1"/>
    </xf>
    <xf numFmtId="3" fontId="7" fillId="26" borderId="33" xfId="0" applyNumberFormat="1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" xfId="54"/>
    <cellStyle name="Обычный_Образец" xfId="55"/>
    <cellStyle name="Обычный_Прейскурант окончательный" xfId="56"/>
    <cellStyle name="Обычный_Эндоскопия" xfId="57"/>
    <cellStyle name="Обычный_эндоскопия 2008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E1286"/>
  <sheetViews>
    <sheetView tabSelected="1" zoomScalePageLayoutView="0" workbookViewId="0" topLeftCell="A25">
      <selection activeCell="D24" sqref="D24"/>
    </sheetView>
  </sheetViews>
  <sheetFormatPr defaultColWidth="8.875" defaultRowHeight="12.75"/>
  <cols>
    <col min="1" max="1" width="11.625" style="1" customWidth="1"/>
    <col min="2" max="2" width="76.75390625" style="2" customWidth="1"/>
    <col min="3" max="3" width="26.75390625" style="1" customWidth="1"/>
    <col min="4" max="4" width="32.625" style="1" customWidth="1"/>
    <col min="5" max="16384" width="8.875" style="1" customWidth="1"/>
  </cols>
  <sheetData>
    <row r="2" ht="21.75" customHeight="1"/>
    <row r="3" spans="3:4" ht="20.25">
      <c r="C3" s="95" t="s">
        <v>0</v>
      </c>
      <c r="D3" s="95"/>
    </row>
    <row r="4" spans="3:4" ht="20.25" customHeight="1">
      <c r="C4" s="95" t="s">
        <v>1</v>
      </c>
      <c r="D4" s="95"/>
    </row>
    <row r="5" spans="2:4" ht="45.75" customHeight="1">
      <c r="B5" s="95" t="s">
        <v>2</v>
      </c>
      <c r="C5" s="95"/>
      <c r="D5" s="95"/>
    </row>
    <row r="6" spans="3:4" ht="20.25">
      <c r="C6" s="95" t="s">
        <v>3</v>
      </c>
      <c r="D6" s="95"/>
    </row>
    <row r="7" spans="3:4" ht="20.25">
      <c r="C7" s="96" t="s">
        <v>1026</v>
      </c>
      <c r="D7" s="96"/>
    </row>
    <row r="8" ht="15.75">
      <c r="D8" s="3"/>
    </row>
    <row r="9" spans="1:4" ht="27.75" customHeight="1">
      <c r="A9" s="97" t="s">
        <v>4</v>
      </c>
      <c r="B9" s="97"/>
      <c r="C9" s="97"/>
      <c r="D9" s="97"/>
    </row>
    <row r="10" spans="1:4" s="4" customFormat="1" ht="27.75" customHeight="1" thickBot="1">
      <c r="A10" s="98" t="s">
        <v>5</v>
      </c>
      <c r="B10" s="98"/>
      <c r="C10" s="98"/>
      <c r="D10" s="98"/>
    </row>
    <row r="11" spans="1:4" s="5" customFormat="1" ht="27" customHeight="1">
      <c r="A11" s="111" t="s">
        <v>6</v>
      </c>
      <c r="B11" s="113" t="s">
        <v>7</v>
      </c>
      <c r="C11" s="115" t="s">
        <v>8</v>
      </c>
      <c r="D11" s="63" t="s">
        <v>9</v>
      </c>
    </row>
    <row r="12" spans="1:4" s="5" customFormat="1" ht="71.25" customHeight="1" thickBot="1">
      <c r="A12" s="112"/>
      <c r="B12" s="114"/>
      <c r="C12" s="116"/>
      <c r="D12" s="69" t="s">
        <v>1144</v>
      </c>
    </row>
    <row r="13" spans="1:4" s="6" customFormat="1" ht="21" customHeight="1">
      <c r="A13" s="117" t="s">
        <v>667</v>
      </c>
      <c r="B13" s="118"/>
      <c r="C13" s="118"/>
      <c r="D13" s="119"/>
    </row>
    <row r="14" spans="1:4" s="11" customFormat="1" ht="26.25" customHeight="1">
      <c r="A14" s="40">
        <v>1</v>
      </c>
      <c r="B14" s="7" t="s">
        <v>674</v>
      </c>
      <c r="C14" s="8" t="s">
        <v>10</v>
      </c>
      <c r="D14" s="52">
        <v>9750</v>
      </c>
    </row>
    <row r="15" spans="1:4" s="11" customFormat="1" ht="26.25" customHeight="1">
      <c r="A15" s="40">
        <v>2</v>
      </c>
      <c r="B15" s="7" t="s">
        <v>675</v>
      </c>
      <c r="C15" s="8" t="s">
        <v>10</v>
      </c>
      <c r="D15" s="52">
        <v>7800</v>
      </c>
    </row>
    <row r="16" spans="1:4" s="11" customFormat="1" ht="26.25" customHeight="1">
      <c r="A16" s="40">
        <v>3</v>
      </c>
      <c r="B16" s="7" t="s">
        <v>676</v>
      </c>
      <c r="C16" s="8" t="s">
        <v>10</v>
      </c>
      <c r="D16" s="52">
        <v>6500</v>
      </c>
    </row>
    <row r="17" spans="1:4" s="11" customFormat="1" ht="26.25" customHeight="1">
      <c r="A17" s="40">
        <v>4</v>
      </c>
      <c r="B17" s="7" t="s">
        <v>668</v>
      </c>
      <c r="C17" s="8" t="s">
        <v>10</v>
      </c>
      <c r="D17" s="52">
        <v>6110</v>
      </c>
    </row>
    <row r="18" spans="1:4" s="11" customFormat="1" ht="26.25" customHeight="1">
      <c r="A18" s="40">
        <v>5</v>
      </c>
      <c r="B18" s="7" t="s">
        <v>669</v>
      </c>
      <c r="C18" s="8" t="s">
        <v>10</v>
      </c>
      <c r="D18" s="52">
        <f>3500*1.3</f>
        <v>4550</v>
      </c>
    </row>
    <row r="19" spans="1:4" s="11" customFormat="1" ht="26.25" customHeight="1">
      <c r="A19" s="40">
        <v>6</v>
      </c>
      <c r="B19" s="7" t="s">
        <v>670</v>
      </c>
      <c r="C19" s="8" t="s">
        <v>10</v>
      </c>
      <c r="D19" s="52">
        <f>3200*1.3</f>
        <v>4160</v>
      </c>
    </row>
    <row r="20" spans="1:4" s="11" customFormat="1" ht="26.25" customHeight="1">
      <c r="A20" s="40">
        <v>7</v>
      </c>
      <c r="B20" s="7" t="s">
        <v>677</v>
      </c>
      <c r="C20" s="8" t="s">
        <v>10</v>
      </c>
      <c r="D20" s="52">
        <v>5904</v>
      </c>
    </row>
    <row r="21" spans="1:4" s="11" customFormat="1" ht="26.25" customHeight="1">
      <c r="A21" s="40">
        <v>8</v>
      </c>
      <c r="B21" s="7" t="s">
        <v>678</v>
      </c>
      <c r="C21" s="8" t="s">
        <v>10</v>
      </c>
      <c r="D21" s="52">
        <v>5070</v>
      </c>
    </row>
    <row r="22" spans="1:4" s="11" customFormat="1" ht="26.25" customHeight="1">
      <c r="A22" s="40">
        <v>9</v>
      </c>
      <c r="B22" s="7" t="s">
        <v>679</v>
      </c>
      <c r="C22" s="8" t="s">
        <v>10</v>
      </c>
      <c r="D22" s="52">
        <v>4290</v>
      </c>
    </row>
    <row r="23" spans="1:4" s="11" customFormat="1" ht="26.25" customHeight="1">
      <c r="A23" s="40">
        <v>10</v>
      </c>
      <c r="B23" s="7" t="s">
        <v>671</v>
      </c>
      <c r="C23" s="8" t="s">
        <v>10</v>
      </c>
      <c r="D23" s="52">
        <v>4030</v>
      </c>
    </row>
    <row r="24" spans="1:4" s="11" customFormat="1" ht="26.25" customHeight="1">
      <c r="A24" s="40">
        <v>11</v>
      </c>
      <c r="B24" s="7" t="s">
        <v>672</v>
      </c>
      <c r="C24" s="8" t="s">
        <v>10</v>
      </c>
      <c r="D24" s="52">
        <f>2500*1.3</f>
        <v>3250</v>
      </c>
    </row>
    <row r="25" spans="1:4" s="11" customFormat="1" ht="26.25" customHeight="1">
      <c r="A25" s="40">
        <v>12</v>
      </c>
      <c r="B25" s="7" t="s">
        <v>673</v>
      </c>
      <c r="C25" s="8" t="s">
        <v>10</v>
      </c>
      <c r="D25" s="52">
        <f>2300*1.3</f>
        <v>2990</v>
      </c>
    </row>
    <row r="26" spans="1:4" s="11" customFormat="1" ht="26.25" customHeight="1">
      <c r="A26" s="40">
        <v>13</v>
      </c>
      <c r="B26" s="7" t="s">
        <v>1179</v>
      </c>
      <c r="C26" s="8" t="s">
        <v>10</v>
      </c>
      <c r="D26" s="52">
        <v>9100</v>
      </c>
    </row>
    <row r="27" spans="1:4" s="11" customFormat="1" ht="26.25" customHeight="1">
      <c r="A27" s="40">
        <v>14</v>
      </c>
      <c r="B27" s="7" t="s">
        <v>1180</v>
      </c>
      <c r="C27" s="8" t="s">
        <v>10</v>
      </c>
      <c r="D27" s="52">
        <v>5200</v>
      </c>
    </row>
    <row r="28" spans="1:4" s="4" customFormat="1" ht="21" customHeight="1">
      <c r="A28" s="80" t="s">
        <v>791</v>
      </c>
      <c r="B28" s="81"/>
      <c r="C28" s="81"/>
      <c r="D28" s="82"/>
    </row>
    <row r="29" spans="1:4" s="13" customFormat="1" ht="21" customHeight="1">
      <c r="A29" s="99" t="s">
        <v>11</v>
      </c>
      <c r="B29" s="100"/>
      <c r="C29" s="100"/>
      <c r="D29" s="101"/>
    </row>
    <row r="30" spans="1:4" s="12" customFormat="1" ht="28.5" customHeight="1">
      <c r="A30" s="40">
        <v>15</v>
      </c>
      <c r="B30" s="7" t="s">
        <v>13</v>
      </c>
      <c r="C30" s="8" t="s">
        <v>12</v>
      </c>
      <c r="D30" s="52">
        <v>780</v>
      </c>
    </row>
    <row r="31" spans="1:4" s="12" customFormat="1" ht="28.5" customHeight="1">
      <c r="A31" s="40">
        <v>16</v>
      </c>
      <c r="B31" s="7" t="s">
        <v>14</v>
      </c>
      <c r="C31" s="8" t="s">
        <v>10</v>
      </c>
      <c r="D31" s="52">
        <v>9880</v>
      </c>
    </row>
    <row r="32" spans="1:4" s="12" customFormat="1" ht="28.5" customHeight="1">
      <c r="A32" s="40">
        <v>17</v>
      </c>
      <c r="B32" s="7" t="s">
        <v>15</v>
      </c>
      <c r="C32" s="8" t="s">
        <v>12</v>
      </c>
      <c r="D32" s="52">
        <v>9880</v>
      </c>
    </row>
    <row r="33" spans="1:4" s="12" customFormat="1" ht="28.5" customHeight="1">
      <c r="A33" s="40">
        <v>18</v>
      </c>
      <c r="B33" s="7" t="s">
        <v>16</v>
      </c>
      <c r="C33" s="8" t="s">
        <v>12</v>
      </c>
      <c r="D33" s="52">
        <v>9880</v>
      </c>
    </row>
    <row r="34" spans="1:4" s="13" customFormat="1" ht="21" customHeight="1">
      <c r="A34" s="99" t="s">
        <v>17</v>
      </c>
      <c r="B34" s="100"/>
      <c r="C34" s="100"/>
      <c r="D34" s="101"/>
    </row>
    <row r="35" spans="1:4" s="12" customFormat="1" ht="35.25" customHeight="1">
      <c r="A35" s="40">
        <v>19</v>
      </c>
      <c r="B35" s="7" t="s">
        <v>18</v>
      </c>
      <c r="C35" s="8" t="s">
        <v>21</v>
      </c>
      <c r="D35" s="52">
        <v>3250</v>
      </c>
    </row>
    <row r="36" spans="1:4" s="13" customFormat="1" ht="21" customHeight="1">
      <c r="A36" s="99" t="s">
        <v>19</v>
      </c>
      <c r="B36" s="100"/>
      <c r="C36" s="100"/>
      <c r="D36" s="101"/>
    </row>
    <row r="37" spans="1:4" s="16" customFormat="1" ht="27" customHeight="1">
      <c r="A37" s="40">
        <v>20</v>
      </c>
      <c r="B37" s="7" t="s">
        <v>20</v>
      </c>
      <c r="C37" s="8" t="s">
        <v>21</v>
      </c>
      <c r="D37" s="52">
        <v>1560</v>
      </c>
    </row>
    <row r="38" spans="1:4" s="16" customFormat="1" ht="29.25" customHeight="1">
      <c r="A38" s="40">
        <v>21</v>
      </c>
      <c r="B38" s="7" t="s">
        <v>22</v>
      </c>
      <c r="C38" s="8" t="s">
        <v>21</v>
      </c>
      <c r="D38" s="52">
        <v>1560</v>
      </c>
    </row>
    <row r="39" spans="1:4" s="16" customFormat="1" ht="21" customHeight="1">
      <c r="A39" s="40">
        <v>22</v>
      </c>
      <c r="B39" s="7" t="s">
        <v>23</v>
      </c>
      <c r="C39" s="8" t="s">
        <v>21</v>
      </c>
      <c r="D39" s="52">
        <f>1200*1.3</f>
        <v>1560</v>
      </c>
    </row>
    <row r="40" spans="1:4" s="16" customFormat="1" ht="21" customHeight="1">
      <c r="A40" s="40">
        <v>23</v>
      </c>
      <c r="B40" s="7" t="s">
        <v>24</v>
      </c>
      <c r="C40" s="8" t="s">
        <v>21</v>
      </c>
      <c r="D40" s="52">
        <v>2080</v>
      </c>
    </row>
    <row r="41" spans="1:4" s="16" customFormat="1" ht="21" customHeight="1">
      <c r="A41" s="40">
        <v>24</v>
      </c>
      <c r="B41" s="7" t="s">
        <v>25</v>
      </c>
      <c r="C41" s="8" t="s">
        <v>21</v>
      </c>
      <c r="D41" s="52">
        <f>1500*1.3</f>
        <v>1950</v>
      </c>
    </row>
    <row r="42" spans="1:4" s="16" customFormat="1" ht="21" customHeight="1">
      <c r="A42" s="40">
        <v>25</v>
      </c>
      <c r="B42" s="7" t="s">
        <v>26</v>
      </c>
      <c r="C42" s="8" t="s">
        <v>21</v>
      </c>
      <c r="D42" s="52">
        <v>1430</v>
      </c>
    </row>
    <row r="43" spans="1:4" s="16" customFormat="1" ht="25.5" customHeight="1">
      <c r="A43" s="40">
        <v>26</v>
      </c>
      <c r="B43" s="7" t="s">
        <v>27</v>
      </c>
      <c r="C43" s="8" t="s">
        <v>21</v>
      </c>
      <c r="D43" s="52">
        <v>1560</v>
      </c>
    </row>
    <row r="44" spans="1:4" s="16" customFormat="1" ht="27" customHeight="1">
      <c r="A44" s="40">
        <v>27</v>
      </c>
      <c r="B44" s="7" t="s">
        <v>28</v>
      </c>
      <c r="C44" s="8" t="s">
        <v>21</v>
      </c>
      <c r="D44" s="52">
        <v>1300</v>
      </c>
    </row>
    <row r="45" spans="1:4" s="16" customFormat="1" ht="27" customHeight="1">
      <c r="A45" s="40">
        <v>28</v>
      </c>
      <c r="B45" s="7" t="s">
        <v>1181</v>
      </c>
      <c r="C45" s="8" t="s">
        <v>21</v>
      </c>
      <c r="D45" s="52">
        <f>5000*1.3</f>
        <v>6500</v>
      </c>
    </row>
    <row r="46" spans="1:4" s="13" customFormat="1" ht="21" customHeight="1">
      <c r="A46" s="99" t="s">
        <v>1182</v>
      </c>
      <c r="B46" s="100"/>
      <c r="C46" s="100"/>
      <c r="D46" s="101"/>
    </row>
    <row r="47" spans="1:4" s="23" customFormat="1" ht="30" customHeight="1">
      <c r="A47" s="40">
        <v>29</v>
      </c>
      <c r="B47" s="7" t="s">
        <v>1183</v>
      </c>
      <c r="C47" s="10" t="s">
        <v>21</v>
      </c>
      <c r="D47" s="41">
        <f>2900*1.3</f>
        <v>3770</v>
      </c>
    </row>
    <row r="48" spans="1:4" s="13" customFormat="1" ht="21" customHeight="1">
      <c r="A48" s="99" t="s">
        <v>29</v>
      </c>
      <c r="B48" s="100"/>
      <c r="C48" s="100"/>
      <c r="D48" s="101"/>
    </row>
    <row r="49" spans="1:4" s="15" customFormat="1" ht="27" customHeight="1">
      <c r="A49" s="42">
        <v>30</v>
      </c>
      <c r="B49" s="17" t="s">
        <v>30</v>
      </c>
      <c r="C49" s="18" t="s">
        <v>21</v>
      </c>
      <c r="D49" s="52">
        <v>4550</v>
      </c>
    </row>
    <row r="50" spans="1:4" s="15" customFormat="1" ht="27" customHeight="1">
      <c r="A50" s="42">
        <v>31</v>
      </c>
      <c r="B50" s="17" t="s">
        <v>31</v>
      </c>
      <c r="C50" s="18" t="s">
        <v>21</v>
      </c>
      <c r="D50" s="52">
        <v>5460</v>
      </c>
    </row>
    <row r="51" spans="1:4" s="15" customFormat="1" ht="27" customHeight="1">
      <c r="A51" s="42">
        <v>32</v>
      </c>
      <c r="B51" s="17" t="s">
        <v>32</v>
      </c>
      <c r="C51" s="18" t="s">
        <v>21</v>
      </c>
      <c r="D51" s="52">
        <v>5590</v>
      </c>
    </row>
    <row r="52" spans="1:4" s="15" customFormat="1" ht="27" customHeight="1">
      <c r="A52" s="42">
        <v>33</v>
      </c>
      <c r="B52" s="17" t="s">
        <v>33</v>
      </c>
      <c r="C52" s="18" t="s">
        <v>21</v>
      </c>
      <c r="D52" s="52">
        <v>9880</v>
      </c>
    </row>
    <row r="53" spans="1:4" s="15" customFormat="1" ht="27" customHeight="1">
      <c r="A53" s="42">
        <v>34</v>
      </c>
      <c r="B53" s="17" t="s">
        <v>34</v>
      </c>
      <c r="C53" s="18" t="s">
        <v>21</v>
      </c>
      <c r="D53" s="52">
        <v>10660</v>
      </c>
    </row>
    <row r="54" spans="1:4" s="13" customFormat="1" ht="21" customHeight="1">
      <c r="A54" s="99" t="s">
        <v>35</v>
      </c>
      <c r="B54" s="100"/>
      <c r="C54" s="100"/>
      <c r="D54" s="101"/>
    </row>
    <row r="55" spans="1:4" s="15" customFormat="1" ht="28.5" customHeight="1">
      <c r="A55" s="42">
        <v>35</v>
      </c>
      <c r="B55" s="38" t="s">
        <v>1210</v>
      </c>
      <c r="C55" s="9" t="s">
        <v>21</v>
      </c>
      <c r="D55" s="41">
        <f>5000*1.3</f>
        <v>6500</v>
      </c>
    </row>
    <row r="56" spans="1:4" s="15" customFormat="1" ht="28.5" customHeight="1">
      <c r="A56" s="42">
        <v>36</v>
      </c>
      <c r="B56" s="38" t="s">
        <v>1235</v>
      </c>
      <c r="C56" s="9" t="s">
        <v>21</v>
      </c>
      <c r="D56" s="41">
        <f>3000*1.3</f>
        <v>3900</v>
      </c>
    </row>
    <row r="57" spans="1:4" s="15" customFormat="1" ht="28.5" customHeight="1">
      <c r="A57" s="42">
        <v>37</v>
      </c>
      <c r="B57" s="38" t="s">
        <v>804</v>
      </c>
      <c r="C57" s="9" t="s">
        <v>21</v>
      </c>
      <c r="D57" s="41">
        <v>2860</v>
      </c>
    </row>
    <row r="58" spans="1:4" s="15" customFormat="1" ht="28.5" customHeight="1">
      <c r="A58" s="42">
        <v>38</v>
      </c>
      <c r="B58" s="38" t="s">
        <v>805</v>
      </c>
      <c r="C58" s="9" t="s">
        <v>21</v>
      </c>
      <c r="D58" s="41">
        <v>910.562732090988</v>
      </c>
    </row>
    <row r="59" spans="1:4" s="15" customFormat="1" ht="28.5" customHeight="1">
      <c r="A59" s="42">
        <v>39</v>
      </c>
      <c r="B59" s="38" t="s">
        <v>37</v>
      </c>
      <c r="C59" s="9" t="s">
        <v>21</v>
      </c>
      <c r="D59" s="41">
        <v>780</v>
      </c>
    </row>
    <row r="60" spans="1:4" s="15" customFormat="1" ht="28.5" customHeight="1">
      <c r="A60" s="42">
        <v>40</v>
      </c>
      <c r="B60" s="38" t="s">
        <v>38</v>
      </c>
      <c r="C60" s="9" t="s">
        <v>21</v>
      </c>
      <c r="D60" s="41">
        <v>1040</v>
      </c>
    </row>
    <row r="61" spans="1:4" s="15" customFormat="1" ht="28.5" customHeight="1">
      <c r="A61" s="42">
        <v>41</v>
      </c>
      <c r="B61" s="38" t="s">
        <v>39</v>
      </c>
      <c r="C61" s="9" t="s">
        <v>21</v>
      </c>
      <c r="D61" s="41">
        <v>780</v>
      </c>
    </row>
    <row r="62" spans="1:4" s="15" customFormat="1" ht="20.25" customHeight="1">
      <c r="A62" s="42">
        <v>42</v>
      </c>
      <c r="B62" s="7" t="s">
        <v>42</v>
      </c>
      <c r="C62" s="9" t="s">
        <v>21</v>
      </c>
      <c r="D62" s="52">
        <v>5070</v>
      </c>
    </row>
    <row r="63" spans="1:4" s="15" customFormat="1" ht="21" customHeight="1">
      <c r="A63" s="42">
        <v>43</v>
      </c>
      <c r="B63" s="7" t="s">
        <v>43</v>
      </c>
      <c r="C63" s="18" t="s">
        <v>21</v>
      </c>
      <c r="D63" s="52">
        <v>780</v>
      </c>
    </row>
    <row r="64" spans="1:4" s="15" customFormat="1" ht="24" customHeight="1">
      <c r="A64" s="42">
        <v>44</v>
      </c>
      <c r="B64" s="7" t="s">
        <v>44</v>
      </c>
      <c r="C64" s="18" t="s">
        <v>21</v>
      </c>
      <c r="D64" s="52">
        <v>780</v>
      </c>
    </row>
    <row r="65" spans="1:4" s="15" customFormat="1" ht="24" customHeight="1">
      <c r="A65" s="42">
        <v>45</v>
      </c>
      <c r="B65" s="38" t="s">
        <v>1211</v>
      </c>
      <c r="C65" s="9" t="s">
        <v>21</v>
      </c>
      <c r="D65" s="41">
        <f>2200*1.3</f>
        <v>2860</v>
      </c>
    </row>
    <row r="66" spans="1:4" s="15" customFormat="1" ht="24" customHeight="1">
      <c r="A66" s="42">
        <v>46</v>
      </c>
      <c r="B66" s="38" t="s">
        <v>1212</v>
      </c>
      <c r="C66" s="9" t="s">
        <v>21</v>
      </c>
      <c r="D66" s="41">
        <f>2200*1.3</f>
        <v>2860</v>
      </c>
    </row>
    <row r="67" spans="1:4" s="15" customFormat="1" ht="22.5" customHeight="1">
      <c r="A67" s="42">
        <v>47</v>
      </c>
      <c r="B67" s="7" t="s">
        <v>45</v>
      </c>
      <c r="C67" s="18" t="s">
        <v>21</v>
      </c>
      <c r="D67" s="52">
        <v>780</v>
      </c>
    </row>
    <row r="68" spans="1:4" s="15" customFormat="1" ht="21" customHeight="1">
      <c r="A68" s="42">
        <v>48</v>
      </c>
      <c r="B68" s="7" t="s">
        <v>46</v>
      </c>
      <c r="C68" s="18" t="s">
        <v>21</v>
      </c>
      <c r="D68" s="52">
        <v>1950</v>
      </c>
    </row>
    <row r="69" spans="1:4" s="15" customFormat="1" ht="21" customHeight="1">
      <c r="A69" s="42">
        <v>49</v>
      </c>
      <c r="B69" s="7" t="s">
        <v>47</v>
      </c>
      <c r="C69" s="9" t="s">
        <v>21</v>
      </c>
      <c r="D69" s="52">
        <v>1560</v>
      </c>
    </row>
    <row r="70" spans="1:4" s="15" customFormat="1" ht="21" customHeight="1">
      <c r="A70" s="42">
        <v>50</v>
      </c>
      <c r="B70" s="7" t="s">
        <v>48</v>
      </c>
      <c r="C70" s="18" t="s">
        <v>21</v>
      </c>
      <c r="D70" s="52">
        <v>1690</v>
      </c>
    </row>
    <row r="71" spans="1:4" s="15" customFormat="1" ht="21" customHeight="1">
      <c r="A71" s="42">
        <v>51</v>
      </c>
      <c r="B71" s="21" t="s">
        <v>49</v>
      </c>
      <c r="C71" s="18" t="s">
        <v>21</v>
      </c>
      <c r="D71" s="52">
        <v>1430</v>
      </c>
    </row>
    <row r="72" spans="1:4" s="15" customFormat="1" ht="21" customHeight="1">
      <c r="A72" s="42">
        <v>52</v>
      </c>
      <c r="B72" s="7" t="s">
        <v>50</v>
      </c>
      <c r="C72" s="18" t="s">
        <v>21</v>
      </c>
      <c r="D72" s="52">
        <v>2080</v>
      </c>
    </row>
    <row r="73" spans="1:4" s="15" customFormat="1" ht="21" customHeight="1">
      <c r="A73" s="42">
        <v>53</v>
      </c>
      <c r="B73" s="7" t="s">
        <v>51</v>
      </c>
      <c r="C73" s="9" t="s">
        <v>21</v>
      </c>
      <c r="D73" s="52">
        <v>2080</v>
      </c>
    </row>
    <row r="74" spans="1:4" s="15" customFormat="1" ht="21" customHeight="1">
      <c r="A74" s="42">
        <v>54</v>
      </c>
      <c r="B74" s="7" t="s">
        <v>52</v>
      </c>
      <c r="C74" s="9" t="s">
        <v>21</v>
      </c>
      <c r="D74" s="52">
        <v>1950</v>
      </c>
    </row>
    <row r="75" spans="1:4" s="15" customFormat="1" ht="21" customHeight="1">
      <c r="A75" s="42">
        <v>55</v>
      </c>
      <c r="B75" s="7" t="s">
        <v>53</v>
      </c>
      <c r="C75" s="9" t="s">
        <v>21</v>
      </c>
      <c r="D75" s="52">
        <v>5850</v>
      </c>
    </row>
    <row r="76" spans="1:4" s="13" customFormat="1" ht="21" customHeight="1">
      <c r="A76" s="99" t="s">
        <v>54</v>
      </c>
      <c r="B76" s="100"/>
      <c r="C76" s="100"/>
      <c r="D76" s="101"/>
    </row>
    <row r="77" spans="1:4" s="12" customFormat="1" ht="23.25" customHeight="1">
      <c r="A77" s="40">
        <v>56</v>
      </c>
      <c r="B77" s="7" t="s">
        <v>42</v>
      </c>
      <c r="C77" s="8" t="s">
        <v>21</v>
      </c>
      <c r="D77" s="41">
        <v>5070</v>
      </c>
    </row>
    <row r="78" spans="1:4" s="12" customFormat="1" ht="35.25" customHeight="1">
      <c r="A78" s="40">
        <v>57</v>
      </c>
      <c r="B78" s="7" t="s">
        <v>55</v>
      </c>
      <c r="C78" s="10" t="s">
        <v>36</v>
      </c>
      <c r="D78" s="41">
        <v>13000</v>
      </c>
    </row>
    <row r="79" spans="1:4" s="12" customFormat="1" ht="25.5" customHeight="1">
      <c r="A79" s="40">
        <v>58</v>
      </c>
      <c r="B79" s="7" t="s">
        <v>806</v>
      </c>
      <c r="C79" s="10" t="s">
        <v>36</v>
      </c>
      <c r="D79" s="41">
        <v>13650</v>
      </c>
    </row>
    <row r="80" spans="1:4" s="12" customFormat="1" ht="23.25" customHeight="1">
      <c r="A80" s="40">
        <v>59</v>
      </c>
      <c r="B80" s="7" t="s">
        <v>807</v>
      </c>
      <c r="C80" s="10" t="s">
        <v>36</v>
      </c>
      <c r="D80" s="41">
        <v>13650</v>
      </c>
    </row>
    <row r="81" spans="1:4" s="12" customFormat="1" ht="21" customHeight="1">
      <c r="A81" s="40">
        <v>60</v>
      </c>
      <c r="B81" s="7" t="s">
        <v>808</v>
      </c>
      <c r="C81" s="10" t="s">
        <v>36</v>
      </c>
      <c r="D81" s="41">
        <v>13650</v>
      </c>
    </row>
    <row r="82" spans="1:4" s="12" customFormat="1" ht="33.75" customHeight="1">
      <c r="A82" s="40">
        <v>61</v>
      </c>
      <c r="B82" s="7" t="s">
        <v>809</v>
      </c>
      <c r="C82" s="10" t="s">
        <v>36</v>
      </c>
      <c r="D82" s="41">
        <v>13650</v>
      </c>
    </row>
    <row r="83" spans="1:4" s="12" customFormat="1" ht="32.25" customHeight="1">
      <c r="A83" s="40">
        <v>62</v>
      </c>
      <c r="B83" s="7" t="s">
        <v>810</v>
      </c>
      <c r="C83" s="10" t="s">
        <v>36</v>
      </c>
      <c r="D83" s="41">
        <v>13650</v>
      </c>
    </row>
    <row r="84" spans="1:4" s="12" customFormat="1" ht="38.25" customHeight="1">
      <c r="A84" s="40">
        <v>63</v>
      </c>
      <c r="B84" s="7" t="s">
        <v>811</v>
      </c>
      <c r="C84" s="10" t="s">
        <v>36</v>
      </c>
      <c r="D84" s="41">
        <v>13650</v>
      </c>
    </row>
    <row r="85" spans="1:4" s="12" customFormat="1" ht="21" customHeight="1">
      <c r="A85" s="40">
        <v>64</v>
      </c>
      <c r="B85" s="7" t="s">
        <v>812</v>
      </c>
      <c r="C85" s="10" t="s">
        <v>36</v>
      </c>
      <c r="D85" s="41">
        <v>13650</v>
      </c>
    </row>
    <row r="86" spans="1:4" s="12" customFormat="1" ht="21" customHeight="1">
      <c r="A86" s="40">
        <v>65</v>
      </c>
      <c r="B86" s="7" t="s">
        <v>813</v>
      </c>
      <c r="C86" s="10" t="s">
        <v>36</v>
      </c>
      <c r="D86" s="41">
        <v>13650</v>
      </c>
    </row>
    <row r="87" spans="1:4" s="12" customFormat="1" ht="21" customHeight="1">
      <c r="A87" s="40">
        <v>66</v>
      </c>
      <c r="B87" s="7" t="s">
        <v>814</v>
      </c>
      <c r="C87" s="10" t="s">
        <v>21</v>
      </c>
      <c r="D87" s="41">
        <v>6500</v>
      </c>
    </row>
    <row r="88" spans="1:4" s="12" customFormat="1" ht="21" customHeight="1">
      <c r="A88" s="40">
        <v>67</v>
      </c>
      <c r="B88" s="7" t="s">
        <v>56</v>
      </c>
      <c r="C88" s="10" t="s">
        <v>21</v>
      </c>
      <c r="D88" s="41">
        <v>2600</v>
      </c>
    </row>
    <row r="89" spans="1:4" s="12" customFormat="1" ht="25.5" customHeight="1">
      <c r="A89" s="40">
        <v>68</v>
      </c>
      <c r="B89" s="7" t="s">
        <v>57</v>
      </c>
      <c r="C89" s="10" t="s">
        <v>36</v>
      </c>
      <c r="D89" s="41">
        <v>13650</v>
      </c>
    </row>
    <row r="90" spans="1:4" s="12" customFormat="1" ht="30" customHeight="1">
      <c r="A90" s="40">
        <v>69</v>
      </c>
      <c r="B90" s="7" t="s">
        <v>815</v>
      </c>
      <c r="C90" s="8" t="s">
        <v>36</v>
      </c>
      <c r="D90" s="41">
        <v>13000</v>
      </c>
    </row>
    <row r="91" spans="1:4" s="12" customFormat="1" ht="36" customHeight="1">
      <c r="A91" s="40">
        <v>70</v>
      </c>
      <c r="B91" s="7" t="s">
        <v>58</v>
      </c>
      <c r="C91" s="8" t="s">
        <v>36</v>
      </c>
      <c r="D91" s="41">
        <v>13000</v>
      </c>
    </row>
    <row r="92" spans="1:4" s="12" customFormat="1" ht="30.75" customHeight="1">
      <c r="A92" s="40">
        <v>71</v>
      </c>
      <c r="B92" s="7" t="s">
        <v>816</v>
      </c>
      <c r="C92" s="8" t="s">
        <v>21</v>
      </c>
      <c r="D92" s="41">
        <v>10400</v>
      </c>
    </row>
    <row r="93" spans="1:4" s="12" customFormat="1" ht="31.5" customHeight="1">
      <c r="A93" s="40">
        <v>72</v>
      </c>
      <c r="B93" s="7" t="s">
        <v>817</v>
      </c>
      <c r="C93" s="8" t="s">
        <v>36</v>
      </c>
      <c r="D93" s="41">
        <v>13000</v>
      </c>
    </row>
    <row r="94" spans="1:4" s="12" customFormat="1" ht="24" customHeight="1">
      <c r="A94" s="40">
        <v>73</v>
      </c>
      <c r="B94" s="7" t="s">
        <v>53</v>
      </c>
      <c r="C94" s="10" t="s">
        <v>21</v>
      </c>
      <c r="D94" s="41">
        <v>5850</v>
      </c>
    </row>
    <row r="95" spans="1:4" s="13" customFormat="1" ht="21" customHeight="1">
      <c r="A95" s="99" t="s">
        <v>59</v>
      </c>
      <c r="B95" s="100"/>
      <c r="C95" s="100"/>
      <c r="D95" s="101"/>
    </row>
    <row r="96" spans="1:4" s="12" customFormat="1" ht="27" customHeight="1">
      <c r="A96" s="40">
        <v>74</v>
      </c>
      <c r="B96" s="22" t="s">
        <v>60</v>
      </c>
      <c r="C96" s="10" t="s">
        <v>21</v>
      </c>
      <c r="D96" s="41">
        <v>5850</v>
      </c>
    </row>
    <row r="97" spans="1:4" s="12" customFormat="1" ht="27" customHeight="1">
      <c r="A97" s="40">
        <v>75</v>
      </c>
      <c r="B97" s="22" t="s">
        <v>61</v>
      </c>
      <c r="C97" s="10" t="s">
        <v>21</v>
      </c>
      <c r="D97" s="41">
        <v>7150</v>
      </c>
    </row>
    <row r="98" spans="1:4" s="12" customFormat="1" ht="27" customHeight="1">
      <c r="A98" s="40">
        <v>76</v>
      </c>
      <c r="B98" s="22" t="s">
        <v>62</v>
      </c>
      <c r="C98" s="10" t="s">
        <v>21</v>
      </c>
      <c r="D98" s="41">
        <v>16900</v>
      </c>
    </row>
    <row r="99" spans="1:4" s="12" customFormat="1" ht="27" customHeight="1">
      <c r="A99" s="40">
        <v>77</v>
      </c>
      <c r="B99" s="22" t="s">
        <v>63</v>
      </c>
      <c r="C99" s="10" t="s">
        <v>21</v>
      </c>
      <c r="D99" s="41">
        <v>7800</v>
      </c>
    </row>
    <row r="100" spans="1:4" s="12" customFormat="1" ht="21" customHeight="1">
      <c r="A100" s="40">
        <v>78</v>
      </c>
      <c r="B100" s="22" t="s">
        <v>64</v>
      </c>
      <c r="C100" s="10" t="s">
        <v>21</v>
      </c>
      <c r="D100" s="41">
        <v>3250</v>
      </c>
    </row>
    <row r="101" spans="1:4" s="13" customFormat="1" ht="21" customHeight="1">
      <c r="A101" s="99" t="s">
        <v>65</v>
      </c>
      <c r="B101" s="100"/>
      <c r="C101" s="100"/>
      <c r="D101" s="101"/>
    </row>
    <row r="102" spans="1:4" s="23" customFormat="1" ht="21" customHeight="1">
      <c r="A102" s="40">
        <v>79</v>
      </c>
      <c r="B102" s="7" t="s">
        <v>66</v>
      </c>
      <c r="C102" s="10" t="s">
        <v>21</v>
      </c>
      <c r="D102" s="41">
        <v>8450</v>
      </c>
    </row>
    <row r="103" spans="1:4" s="13" customFormat="1" ht="33" customHeight="1">
      <c r="A103" s="40">
        <v>80</v>
      </c>
      <c r="B103" s="7" t="s">
        <v>1184</v>
      </c>
      <c r="C103" s="10" t="s">
        <v>21</v>
      </c>
      <c r="D103" s="41">
        <f>5000*1.3</f>
        <v>6500</v>
      </c>
    </row>
    <row r="104" spans="1:4" s="13" customFormat="1" ht="21" customHeight="1">
      <c r="A104" s="99" t="s">
        <v>67</v>
      </c>
      <c r="B104" s="100"/>
      <c r="C104" s="100"/>
      <c r="D104" s="101"/>
    </row>
    <row r="105" spans="1:4" s="12" customFormat="1" ht="22.5" customHeight="1">
      <c r="A105" s="40">
        <v>81</v>
      </c>
      <c r="B105" s="7" t="s">
        <v>68</v>
      </c>
      <c r="C105" s="8" t="s">
        <v>21</v>
      </c>
      <c r="D105" s="41">
        <v>7150</v>
      </c>
    </row>
    <row r="106" spans="1:4" s="12" customFormat="1" ht="22.5" customHeight="1">
      <c r="A106" s="40">
        <v>82</v>
      </c>
      <c r="B106" s="7" t="s">
        <v>69</v>
      </c>
      <c r="C106" s="8" t="s">
        <v>41</v>
      </c>
      <c r="D106" s="41">
        <v>4940</v>
      </c>
    </row>
    <row r="107" spans="1:4" s="12" customFormat="1" ht="22.5" customHeight="1">
      <c r="A107" s="40">
        <v>83</v>
      </c>
      <c r="B107" s="7" t="s">
        <v>70</v>
      </c>
      <c r="C107" s="8" t="s">
        <v>21</v>
      </c>
      <c r="D107" s="41">
        <v>1560</v>
      </c>
    </row>
    <row r="108" spans="1:4" s="12" customFormat="1" ht="22.5" customHeight="1">
      <c r="A108" s="40">
        <v>84</v>
      </c>
      <c r="B108" s="7" t="s">
        <v>71</v>
      </c>
      <c r="C108" s="8" t="s">
        <v>21</v>
      </c>
      <c r="D108" s="41">
        <v>1560</v>
      </c>
    </row>
    <row r="109" spans="1:4" s="12" customFormat="1" ht="22.5" customHeight="1">
      <c r="A109" s="40">
        <v>85</v>
      </c>
      <c r="B109" s="7" t="s">
        <v>72</v>
      </c>
      <c r="C109" s="8" t="s">
        <v>21</v>
      </c>
      <c r="D109" s="41">
        <v>1560</v>
      </c>
    </row>
    <row r="110" spans="1:4" s="12" customFormat="1" ht="22.5" customHeight="1">
      <c r="A110" s="40">
        <v>86</v>
      </c>
      <c r="B110" s="7" t="s">
        <v>73</v>
      </c>
      <c r="C110" s="8" t="s">
        <v>21</v>
      </c>
      <c r="D110" s="41">
        <v>3510</v>
      </c>
    </row>
    <row r="111" spans="1:4" s="12" customFormat="1" ht="22.5" customHeight="1">
      <c r="A111" s="40">
        <v>87</v>
      </c>
      <c r="B111" s="7" t="s">
        <v>74</v>
      </c>
      <c r="C111" s="8" t="s">
        <v>21</v>
      </c>
      <c r="D111" s="41">
        <f>10000*1.3</f>
        <v>13000</v>
      </c>
    </row>
    <row r="112" spans="1:4" s="12" customFormat="1" ht="22.5" customHeight="1">
      <c r="A112" s="40">
        <v>88</v>
      </c>
      <c r="B112" s="7" t="s">
        <v>75</v>
      </c>
      <c r="C112" s="8" t="s">
        <v>21</v>
      </c>
      <c r="D112" s="41">
        <v>8320</v>
      </c>
    </row>
    <row r="113" spans="1:4" s="12" customFormat="1" ht="22.5" customHeight="1">
      <c r="A113" s="40">
        <v>89</v>
      </c>
      <c r="B113" s="7" t="s">
        <v>76</v>
      </c>
      <c r="C113" s="8" t="s">
        <v>21</v>
      </c>
      <c r="D113" s="41">
        <v>7800</v>
      </c>
    </row>
    <row r="114" spans="1:4" s="12" customFormat="1" ht="22.5" customHeight="1">
      <c r="A114" s="40">
        <v>90</v>
      </c>
      <c r="B114" s="7" t="s">
        <v>77</v>
      </c>
      <c r="C114" s="8" t="s">
        <v>21</v>
      </c>
      <c r="D114" s="41">
        <v>9100</v>
      </c>
    </row>
    <row r="115" spans="1:4" s="12" customFormat="1" ht="22.5" customHeight="1">
      <c r="A115" s="40">
        <v>91</v>
      </c>
      <c r="B115" s="7" t="s">
        <v>78</v>
      </c>
      <c r="C115" s="8" t="s">
        <v>21</v>
      </c>
      <c r="D115" s="41">
        <v>14040</v>
      </c>
    </row>
    <row r="116" spans="1:4" s="12" customFormat="1" ht="22.5" customHeight="1">
      <c r="A116" s="40">
        <v>92</v>
      </c>
      <c r="B116" s="7" t="s">
        <v>79</v>
      </c>
      <c r="C116" s="8" t="s">
        <v>21</v>
      </c>
      <c r="D116" s="41">
        <v>4550</v>
      </c>
    </row>
    <row r="117" spans="1:4" s="12" customFormat="1" ht="22.5" customHeight="1">
      <c r="A117" s="40">
        <v>93</v>
      </c>
      <c r="B117" s="7" t="s">
        <v>80</v>
      </c>
      <c r="C117" s="8" t="s">
        <v>21</v>
      </c>
      <c r="D117" s="41">
        <v>3250</v>
      </c>
    </row>
    <row r="118" spans="1:4" s="12" customFormat="1" ht="22.5" customHeight="1">
      <c r="A118" s="40">
        <v>94</v>
      </c>
      <c r="B118" s="7" t="s">
        <v>81</v>
      </c>
      <c r="C118" s="8" t="s">
        <v>41</v>
      </c>
      <c r="D118" s="41">
        <v>2990</v>
      </c>
    </row>
    <row r="119" spans="1:4" s="13" customFormat="1" ht="21" customHeight="1">
      <c r="A119" s="99" t="s">
        <v>82</v>
      </c>
      <c r="B119" s="100"/>
      <c r="C119" s="100"/>
      <c r="D119" s="101"/>
    </row>
    <row r="120" spans="1:4" s="12" customFormat="1" ht="27" customHeight="1">
      <c r="A120" s="40">
        <v>95</v>
      </c>
      <c r="B120" s="24" t="s">
        <v>83</v>
      </c>
      <c r="C120" s="25" t="s">
        <v>21</v>
      </c>
      <c r="D120" s="41">
        <v>2379</v>
      </c>
    </row>
    <row r="121" spans="1:4" s="12" customFormat="1" ht="27" customHeight="1">
      <c r="A121" s="40">
        <v>96</v>
      </c>
      <c r="B121" s="24" t="s">
        <v>84</v>
      </c>
      <c r="C121" s="25" t="s">
        <v>21</v>
      </c>
      <c r="D121" s="41">
        <v>2340</v>
      </c>
    </row>
    <row r="122" spans="1:4" s="12" customFormat="1" ht="27" customHeight="1">
      <c r="A122" s="40">
        <v>97</v>
      </c>
      <c r="B122" s="24" t="s">
        <v>85</v>
      </c>
      <c r="C122" s="25" t="s">
        <v>21</v>
      </c>
      <c r="D122" s="41">
        <v>3380</v>
      </c>
    </row>
    <row r="123" spans="1:4" s="12" customFormat="1" ht="27" customHeight="1">
      <c r="A123" s="40">
        <v>98</v>
      </c>
      <c r="B123" s="24" t="s">
        <v>86</v>
      </c>
      <c r="C123" s="25" t="s">
        <v>21</v>
      </c>
      <c r="D123" s="41">
        <v>3900</v>
      </c>
    </row>
    <row r="124" spans="1:4" s="12" customFormat="1" ht="27" customHeight="1">
      <c r="A124" s="40">
        <v>99</v>
      </c>
      <c r="B124" s="24" t="s">
        <v>87</v>
      </c>
      <c r="C124" s="25" t="s">
        <v>21</v>
      </c>
      <c r="D124" s="41">
        <v>1560</v>
      </c>
    </row>
    <row r="125" spans="1:4" s="12" customFormat="1" ht="27" customHeight="1">
      <c r="A125" s="40">
        <v>100</v>
      </c>
      <c r="B125" s="24" t="s">
        <v>88</v>
      </c>
      <c r="C125" s="25" t="s">
        <v>21</v>
      </c>
      <c r="D125" s="41">
        <v>2080</v>
      </c>
    </row>
    <row r="126" spans="1:4" s="12" customFormat="1" ht="27" customHeight="1">
      <c r="A126" s="40">
        <v>101</v>
      </c>
      <c r="B126" s="24" t="s">
        <v>89</v>
      </c>
      <c r="C126" s="25" t="s">
        <v>21</v>
      </c>
      <c r="D126" s="41">
        <v>2990</v>
      </c>
    </row>
    <row r="127" spans="1:4" s="12" customFormat="1" ht="27" customHeight="1">
      <c r="A127" s="40">
        <v>102</v>
      </c>
      <c r="B127" s="24" t="s">
        <v>90</v>
      </c>
      <c r="C127" s="25" t="s">
        <v>21</v>
      </c>
      <c r="D127" s="41">
        <v>3120</v>
      </c>
    </row>
    <row r="128" spans="1:4" s="12" customFormat="1" ht="27" customHeight="1">
      <c r="A128" s="40">
        <v>103</v>
      </c>
      <c r="B128" s="24" t="s">
        <v>91</v>
      </c>
      <c r="C128" s="25" t="s">
        <v>21</v>
      </c>
      <c r="D128" s="41">
        <v>2730</v>
      </c>
    </row>
    <row r="129" spans="1:4" s="12" customFormat="1" ht="27" customHeight="1">
      <c r="A129" s="40">
        <v>104</v>
      </c>
      <c r="B129" s="24" t="s">
        <v>92</v>
      </c>
      <c r="C129" s="25" t="s">
        <v>21</v>
      </c>
      <c r="D129" s="41">
        <v>1430</v>
      </c>
    </row>
    <row r="130" spans="1:4" s="12" customFormat="1" ht="27" customHeight="1">
      <c r="A130" s="40">
        <v>105</v>
      </c>
      <c r="B130" s="24" t="s">
        <v>93</v>
      </c>
      <c r="C130" s="25" t="s">
        <v>21</v>
      </c>
      <c r="D130" s="41">
        <v>2600</v>
      </c>
    </row>
    <row r="131" spans="1:4" s="12" customFormat="1" ht="27" customHeight="1">
      <c r="A131" s="40">
        <v>106</v>
      </c>
      <c r="B131" s="24" t="s">
        <v>94</v>
      </c>
      <c r="C131" s="25" t="s">
        <v>21</v>
      </c>
      <c r="D131" s="41">
        <v>3250</v>
      </c>
    </row>
    <row r="132" spans="1:4" s="13" customFormat="1" ht="21" customHeight="1">
      <c r="A132" s="99" t="s">
        <v>95</v>
      </c>
      <c r="B132" s="100"/>
      <c r="C132" s="100"/>
      <c r="D132" s="101"/>
    </row>
    <row r="133" spans="1:4" s="12" customFormat="1" ht="28.5" customHeight="1">
      <c r="A133" s="40">
        <v>107</v>
      </c>
      <c r="B133" s="24" t="s">
        <v>96</v>
      </c>
      <c r="C133" s="25" t="s">
        <v>21</v>
      </c>
      <c r="D133" s="41">
        <v>2990</v>
      </c>
    </row>
    <row r="134" spans="1:4" s="12" customFormat="1" ht="28.5" customHeight="1">
      <c r="A134" s="40">
        <v>108</v>
      </c>
      <c r="B134" s="24" t="s">
        <v>97</v>
      </c>
      <c r="C134" s="25" t="s">
        <v>21</v>
      </c>
      <c r="D134" s="41">
        <v>2860</v>
      </c>
    </row>
    <row r="135" spans="1:4" s="12" customFormat="1" ht="28.5" customHeight="1">
      <c r="A135" s="40">
        <v>109</v>
      </c>
      <c r="B135" s="24" t="s">
        <v>98</v>
      </c>
      <c r="C135" s="25" t="s">
        <v>21</v>
      </c>
      <c r="D135" s="41">
        <v>3900</v>
      </c>
    </row>
    <row r="136" spans="1:4" s="12" customFormat="1" ht="28.5" customHeight="1">
      <c r="A136" s="40">
        <v>110</v>
      </c>
      <c r="B136" s="24" t="s">
        <v>99</v>
      </c>
      <c r="C136" s="25" t="s">
        <v>21</v>
      </c>
      <c r="D136" s="41">
        <v>2990</v>
      </c>
    </row>
    <row r="137" spans="1:4" s="12" customFormat="1" ht="28.5" customHeight="1">
      <c r="A137" s="40">
        <v>111</v>
      </c>
      <c r="B137" s="24" t="s">
        <v>100</v>
      </c>
      <c r="C137" s="25" t="s">
        <v>21</v>
      </c>
      <c r="D137" s="41">
        <v>1690</v>
      </c>
    </row>
    <row r="138" spans="1:4" s="12" customFormat="1" ht="28.5" customHeight="1">
      <c r="A138" s="40">
        <v>112</v>
      </c>
      <c r="B138" s="24" t="s">
        <v>101</v>
      </c>
      <c r="C138" s="25" t="s">
        <v>21</v>
      </c>
      <c r="D138" s="41">
        <v>3900</v>
      </c>
    </row>
    <row r="139" spans="1:4" s="12" customFormat="1" ht="28.5" customHeight="1">
      <c r="A139" s="40">
        <v>113</v>
      </c>
      <c r="B139" s="24" t="s">
        <v>102</v>
      </c>
      <c r="C139" s="25" t="s">
        <v>21</v>
      </c>
      <c r="D139" s="41">
        <v>2080</v>
      </c>
    </row>
    <row r="140" spans="1:4" s="12" customFormat="1" ht="28.5" customHeight="1">
      <c r="A140" s="40">
        <v>114</v>
      </c>
      <c r="B140" s="24" t="s">
        <v>103</v>
      </c>
      <c r="C140" s="25" t="s">
        <v>21</v>
      </c>
      <c r="D140" s="41">
        <v>2730</v>
      </c>
    </row>
    <row r="141" spans="1:4" s="12" customFormat="1" ht="28.5" customHeight="1">
      <c r="A141" s="40">
        <v>115</v>
      </c>
      <c r="B141" s="24" t="s">
        <v>104</v>
      </c>
      <c r="C141" s="25" t="s">
        <v>21</v>
      </c>
      <c r="D141" s="41">
        <v>3510</v>
      </c>
    </row>
    <row r="142" spans="1:4" s="12" customFormat="1" ht="28.5" customHeight="1">
      <c r="A142" s="40">
        <v>116</v>
      </c>
      <c r="B142" s="24" t="s">
        <v>105</v>
      </c>
      <c r="C142" s="25" t="s">
        <v>36</v>
      </c>
      <c r="D142" s="41">
        <v>13000</v>
      </c>
    </row>
    <row r="143" spans="1:4" s="12" customFormat="1" ht="28.5" customHeight="1">
      <c r="A143" s="40">
        <v>117</v>
      </c>
      <c r="B143" s="24" t="s">
        <v>87</v>
      </c>
      <c r="C143" s="25" t="s">
        <v>21</v>
      </c>
      <c r="D143" s="41">
        <v>1560</v>
      </c>
    </row>
    <row r="144" spans="1:4" s="12" customFormat="1" ht="28.5" customHeight="1">
      <c r="A144" s="40">
        <v>118</v>
      </c>
      <c r="B144" s="24" t="s">
        <v>88</v>
      </c>
      <c r="C144" s="25" t="s">
        <v>21</v>
      </c>
      <c r="D144" s="41">
        <v>1820</v>
      </c>
    </row>
    <row r="145" spans="1:4" s="12" customFormat="1" ht="28.5" customHeight="1">
      <c r="A145" s="40">
        <v>119</v>
      </c>
      <c r="B145" s="24" t="s">
        <v>106</v>
      </c>
      <c r="C145" s="25" t="s">
        <v>36</v>
      </c>
      <c r="D145" s="41">
        <v>65000</v>
      </c>
    </row>
    <row r="146" spans="1:4" s="12" customFormat="1" ht="28.5" customHeight="1">
      <c r="A146" s="40">
        <v>120</v>
      </c>
      <c r="B146" s="24" t="s">
        <v>107</v>
      </c>
      <c r="C146" s="25" t="s">
        <v>21</v>
      </c>
      <c r="D146" s="41">
        <v>1950</v>
      </c>
    </row>
    <row r="147" spans="1:4" s="12" customFormat="1" ht="28.5" customHeight="1">
      <c r="A147" s="40">
        <v>121</v>
      </c>
      <c r="B147" s="24" t="s">
        <v>90</v>
      </c>
      <c r="C147" s="25" t="s">
        <v>21</v>
      </c>
      <c r="D147" s="41">
        <v>3770</v>
      </c>
    </row>
    <row r="148" spans="1:4" s="12" customFormat="1" ht="28.5" customHeight="1">
      <c r="A148" s="40">
        <v>122</v>
      </c>
      <c r="B148" s="24" t="s">
        <v>108</v>
      </c>
      <c r="C148" s="25" t="s">
        <v>21</v>
      </c>
      <c r="D148" s="41">
        <v>1170</v>
      </c>
    </row>
    <row r="149" spans="1:4" s="12" customFormat="1" ht="28.5" customHeight="1">
      <c r="A149" s="40">
        <v>123</v>
      </c>
      <c r="B149" s="24" t="s">
        <v>109</v>
      </c>
      <c r="C149" s="25" t="s">
        <v>21</v>
      </c>
      <c r="D149" s="41">
        <v>4940</v>
      </c>
    </row>
    <row r="150" spans="1:4" s="12" customFormat="1" ht="28.5" customHeight="1">
      <c r="A150" s="40">
        <v>124</v>
      </c>
      <c r="B150" s="24" t="s">
        <v>94</v>
      </c>
      <c r="C150" s="25" t="s">
        <v>21</v>
      </c>
      <c r="D150" s="41">
        <v>2860</v>
      </c>
    </row>
    <row r="151" spans="1:4" s="13" customFormat="1" ht="21" customHeight="1">
      <c r="A151" s="99" t="s">
        <v>110</v>
      </c>
      <c r="B151" s="100"/>
      <c r="C151" s="100"/>
      <c r="D151" s="101"/>
    </row>
    <row r="152" spans="1:4" s="12" customFormat="1" ht="29.25" customHeight="1">
      <c r="A152" s="40">
        <v>125</v>
      </c>
      <c r="B152" s="55" t="s">
        <v>112</v>
      </c>
      <c r="C152" s="56" t="s">
        <v>21</v>
      </c>
      <c r="D152" s="64">
        <v>1300.2240636390102</v>
      </c>
    </row>
    <row r="153" spans="1:4" s="12" customFormat="1" ht="21" customHeight="1">
      <c r="A153" s="40">
        <v>126</v>
      </c>
      <c r="B153" s="55" t="s">
        <v>113</v>
      </c>
      <c r="C153" s="56" t="s">
        <v>21</v>
      </c>
      <c r="D153" s="64">
        <v>1300</v>
      </c>
    </row>
    <row r="154" spans="1:4" s="12" customFormat="1" ht="21" customHeight="1">
      <c r="A154" s="40">
        <v>127</v>
      </c>
      <c r="B154" s="55" t="s">
        <v>877</v>
      </c>
      <c r="C154" s="56" t="s">
        <v>21</v>
      </c>
      <c r="D154" s="64">
        <v>3249.7703844047624</v>
      </c>
    </row>
    <row r="155" spans="1:4" s="12" customFormat="1" ht="21" customHeight="1">
      <c r="A155" s="40">
        <v>128</v>
      </c>
      <c r="B155" s="55" t="s">
        <v>114</v>
      </c>
      <c r="C155" s="56" t="s">
        <v>21</v>
      </c>
      <c r="D155" s="64">
        <v>3380.1662439446864</v>
      </c>
    </row>
    <row r="156" spans="1:4" s="12" customFormat="1" ht="21" customHeight="1">
      <c r="A156" s="40">
        <v>129</v>
      </c>
      <c r="B156" s="55" t="s">
        <v>115</v>
      </c>
      <c r="C156" s="56" t="s">
        <v>21</v>
      </c>
      <c r="D156" s="64">
        <v>3380.1662439446864</v>
      </c>
    </row>
    <row r="157" spans="1:4" s="12" customFormat="1" ht="21" customHeight="1">
      <c r="A157" s="40">
        <v>130</v>
      </c>
      <c r="B157" s="55" t="s">
        <v>116</v>
      </c>
      <c r="C157" s="56" t="s">
        <v>21</v>
      </c>
      <c r="D157" s="64">
        <v>3900</v>
      </c>
    </row>
    <row r="158" spans="1:4" s="12" customFormat="1" ht="21" customHeight="1">
      <c r="A158" s="40">
        <v>131</v>
      </c>
      <c r="B158" s="55" t="s">
        <v>117</v>
      </c>
      <c r="C158" s="56" t="s">
        <v>21</v>
      </c>
      <c r="D158" s="64">
        <v>2210.2515855952383</v>
      </c>
    </row>
    <row r="159" spans="1:4" s="12" customFormat="1" ht="21" customHeight="1">
      <c r="A159" s="40">
        <v>132</v>
      </c>
      <c r="B159" s="55" t="s">
        <v>118</v>
      </c>
      <c r="C159" s="56" t="s">
        <v>21</v>
      </c>
      <c r="D159" s="64">
        <v>2079.9856603394683</v>
      </c>
    </row>
    <row r="160" spans="1:4" s="12" customFormat="1" ht="21" customHeight="1">
      <c r="A160" s="40">
        <v>133</v>
      </c>
      <c r="B160" s="55" t="s">
        <v>119</v>
      </c>
      <c r="C160" s="56" t="s">
        <v>21</v>
      </c>
      <c r="D160" s="64">
        <v>5200.218243944688</v>
      </c>
    </row>
    <row r="161" spans="1:4" s="12" customFormat="1" ht="21" customHeight="1">
      <c r="A161" s="40">
        <v>134</v>
      </c>
      <c r="B161" s="55" t="s">
        <v>120</v>
      </c>
      <c r="C161" s="56" t="s">
        <v>21</v>
      </c>
      <c r="D161" s="64">
        <v>6240</v>
      </c>
    </row>
    <row r="162" spans="1:4" s="12" customFormat="1" ht="21" customHeight="1">
      <c r="A162" s="40">
        <v>135</v>
      </c>
      <c r="B162" s="55" t="s">
        <v>121</v>
      </c>
      <c r="C162" s="56" t="s">
        <v>21</v>
      </c>
      <c r="D162" s="64">
        <v>3900</v>
      </c>
    </row>
    <row r="163" spans="1:4" s="12" customFormat="1" ht="21" customHeight="1">
      <c r="A163" s="40">
        <v>136</v>
      </c>
      <c r="B163" s="55" t="s">
        <v>122</v>
      </c>
      <c r="C163" s="56" t="s">
        <v>21</v>
      </c>
      <c r="D163" s="64">
        <v>4420</v>
      </c>
    </row>
    <row r="164" spans="1:5" s="26" customFormat="1" ht="21" customHeight="1">
      <c r="A164" s="99" t="s">
        <v>124</v>
      </c>
      <c r="B164" s="100"/>
      <c r="C164" s="100"/>
      <c r="D164" s="101"/>
      <c r="E164" s="60"/>
    </row>
    <row r="165" spans="1:5" s="26" customFormat="1" ht="21" customHeight="1">
      <c r="A165" s="40">
        <v>137</v>
      </c>
      <c r="B165" s="7" t="s">
        <v>848</v>
      </c>
      <c r="C165" s="8" t="s">
        <v>36</v>
      </c>
      <c r="D165" s="41">
        <v>26000.476589016947</v>
      </c>
      <c r="E165" s="60"/>
    </row>
    <row r="166" spans="1:5" s="26" customFormat="1" ht="21" customHeight="1">
      <c r="A166" s="40">
        <v>138</v>
      </c>
      <c r="B166" s="7" t="s">
        <v>819</v>
      </c>
      <c r="C166" s="8" t="s">
        <v>21</v>
      </c>
      <c r="D166" s="41">
        <v>1560</v>
      </c>
      <c r="E166" s="60"/>
    </row>
    <row r="167" spans="1:5" s="26" customFormat="1" ht="21" customHeight="1">
      <c r="A167" s="40">
        <v>139</v>
      </c>
      <c r="B167" s="7" t="s">
        <v>125</v>
      </c>
      <c r="C167" s="8" t="s">
        <v>21</v>
      </c>
      <c r="D167" s="41">
        <v>3900</v>
      </c>
      <c r="E167" s="60"/>
    </row>
    <row r="168" spans="1:5" s="26" customFormat="1" ht="21" customHeight="1">
      <c r="A168" s="40">
        <v>140</v>
      </c>
      <c r="B168" s="7" t="s">
        <v>126</v>
      </c>
      <c r="C168" s="8" t="s">
        <v>21</v>
      </c>
      <c r="D168" s="41">
        <v>4550</v>
      </c>
      <c r="E168" s="60"/>
    </row>
    <row r="169" spans="1:5" s="26" customFormat="1" ht="21" customHeight="1">
      <c r="A169" s="40">
        <v>141</v>
      </c>
      <c r="B169" s="7" t="s">
        <v>834</v>
      </c>
      <c r="C169" s="8" t="s">
        <v>21</v>
      </c>
      <c r="D169" s="41">
        <v>1950.0374867781086</v>
      </c>
      <c r="E169" s="60"/>
    </row>
    <row r="170" spans="1:4" s="12" customFormat="1" ht="21" customHeight="1">
      <c r="A170" s="40">
        <v>142</v>
      </c>
      <c r="B170" s="7" t="s">
        <v>828</v>
      </c>
      <c r="C170" s="8" t="s">
        <v>21</v>
      </c>
      <c r="D170" s="41">
        <v>3250</v>
      </c>
    </row>
    <row r="171" spans="1:4" s="13" customFormat="1" ht="21" customHeight="1">
      <c r="A171" s="40">
        <v>143</v>
      </c>
      <c r="B171" s="7" t="s">
        <v>820</v>
      </c>
      <c r="C171" s="8" t="s">
        <v>21</v>
      </c>
      <c r="D171" s="41">
        <v>4160</v>
      </c>
    </row>
    <row r="172" spans="1:4" s="12" customFormat="1" ht="21" customHeight="1">
      <c r="A172" s="40">
        <v>144</v>
      </c>
      <c r="B172" s="7" t="s">
        <v>127</v>
      </c>
      <c r="C172" s="8" t="s">
        <v>21</v>
      </c>
      <c r="D172" s="41">
        <v>6500</v>
      </c>
    </row>
    <row r="173" spans="1:4" s="12" customFormat="1" ht="21" customHeight="1">
      <c r="A173" s="40">
        <v>145</v>
      </c>
      <c r="B173" s="7" t="s">
        <v>128</v>
      </c>
      <c r="C173" s="8" t="s">
        <v>21</v>
      </c>
      <c r="D173" s="41">
        <v>1560</v>
      </c>
    </row>
    <row r="174" spans="1:4" s="12" customFormat="1" ht="25.5" customHeight="1">
      <c r="A174" s="40">
        <v>146</v>
      </c>
      <c r="B174" s="7" t="s">
        <v>842</v>
      </c>
      <c r="C174" s="8" t="s">
        <v>21</v>
      </c>
      <c r="D174" s="41">
        <v>6499.648756015226</v>
      </c>
    </row>
    <row r="175" spans="1:4" s="12" customFormat="1" ht="36.75" customHeight="1">
      <c r="A175" s="40">
        <v>147</v>
      </c>
      <c r="B175" s="7" t="s">
        <v>846</v>
      </c>
      <c r="C175" s="8" t="s">
        <v>21</v>
      </c>
      <c r="D175" s="41">
        <v>4549.593026450748</v>
      </c>
    </row>
    <row r="176" spans="1:4" s="12" customFormat="1" ht="21" customHeight="1">
      <c r="A176" s="40">
        <v>148</v>
      </c>
      <c r="B176" s="7" t="s">
        <v>129</v>
      </c>
      <c r="C176" s="8" t="s">
        <v>21</v>
      </c>
      <c r="D176" s="41">
        <v>1950</v>
      </c>
    </row>
    <row r="177" spans="1:4" s="12" customFormat="1" ht="38.25" customHeight="1">
      <c r="A177" s="40">
        <v>149</v>
      </c>
      <c r="B177" s="7" t="s">
        <v>825</v>
      </c>
      <c r="C177" s="8" t="s">
        <v>21</v>
      </c>
      <c r="D177" s="41">
        <v>3900</v>
      </c>
    </row>
    <row r="178" spans="1:4" s="12" customFormat="1" ht="33.75" customHeight="1">
      <c r="A178" s="40">
        <v>150</v>
      </c>
      <c r="B178" s="7" t="s">
        <v>824</v>
      </c>
      <c r="C178" s="8" t="s">
        <v>21</v>
      </c>
      <c r="D178" s="41">
        <v>4550</v>
      </c>
    </row>
    <row r="179" spans="1:4" s="12" customFormat="1" ht="33.75" customHeight="1">
      <c r="A179" s="40">
        <v>151</v>
      </c>
      <c r="B179" s="7" t="s">
        <v>826</v>
      </c>
      <c r="C179" s="8" t="s">
        <v>36</v>
      </c>
      <c r="D179" s="41">
        <v>19500</v>
      </c>
    </row>
    <row r="180" spans="1:4" s="12" customFormat="1" ht="36.75" customHeight="1">
      <c r="A180" s="40">
        <v>152</v>
      </c>
      <c r="B180" s="7" t="s">
        <v>830</v>
      </c>
      <c r="C180" s="8" t="s">
        <v>21</v>
      </c>
      <c r="D180" s="41">
        <v>2210</v>
      </c>
    </row>
    <row r="181" spans="1:4" s="12" customFormat="1" ht="37.5" customHeight="1">
      <c r="A181" s="40">
        <v>153</v>
      </c>
      <c r="B181" s="7" t="s">
        <v>843</v>
      </c>
      <c r="C181" s="8" t="s">
        <v>21</v>
      </c>
      <c r="D181" s="41">
        <v>3900.2643807529594</v>
      </c>
    </row>
    <row r="182" spans="1:4" s="12" customFormat="1" ht="30.75" customHeight="1">
      <c r="A182" s="40">
        <v>154</v>
      </c>
      <c r="B182" s="7" t="s">
        <v>130</v>
      </c>
      <c r="C182" s="8" t="s">
        <v>21</v>
      </c>
      <c r="D182" s="41">
        <v>6500</v>
      </c>
    </row>
    <row r="183" spans="1:4" s="12" customFormat="1" ht="21" customHeight="1">
      <c r="A183" s="40">
        <v>155</v>
      </c>
      <c r="B183" s="7" t="s">
        <v>829</v>
      </c>
      <c r="C183" s="8" t="s">
        <v>21</v>
      </c>
      <c r="D183" s="41">
        <v>3510</v>
      </c>
    </row>
    <row r="184" spans="1:4" s="12" customFormat="1" ht="30.75" customHeight="1">
      <c r="A184" s="40">
        <v>156</v>
      </c>
      <c r="B184" s="7" t="s">
        <v>841</v>
      </c>
      <c r="C184" s="8" t="s">
        <v>21</v>
      </c>
      <c r="D184" s="41">
        <v>5200.2755402493885</v>
      </c>
    </row>
    <row r="185" spans="1:4" s="12" customFormat="1" ht="21" customHeight="1">
      <c r="A185" s="40">
        <v>157</v>
      </c>
      <c r="B185" s="7" t="s">
        <v>840</v>
      </c>
      <c r="C185" s="8" t="s">
        <v>21</v>
      </c>
      <c r="D185" s="41">
        <v>19500.49536929963</v>
      </c>
    </row>
    <row r="186" spans="1:4" s="12" customFormat="1" ht="21" customHeight="1">
      <c r="A186" s="40">
        <v>158</v>
      </c>
      <c r="B186" s="7" t="s">
        <v>835</v>
      </c>
      <c r="C186" s="8" t="s">
        <v>21</v>
      </c>
      <c r="D186" s="41">
        <v>1300</v>
      </c>
    </row>
    <row r="187" spans="1:4" s="12" customFormat="1" ht="27.75" customHeight="1">
      <c r="A187" s="40">
        <v>159</v>
      </c>
      <c r="B187" s="7" t="s">
        <v>850</v>
      </c>
      <c r="C187" s="8" t="s">
        <v>36</v>
      </c>
      <c r="D187" s="41">
        <v>25999.761248039744</v>
      </c>
    </row>
    <row r="188" spans="1:4" s="12" customFormat="1" ht="36.75" customHeight="1">
      <c r="A188" s="40">
        <v>160</v>
      </c>
      <c r="B188" s="7" t="s">
        <v>822</v>
      </c>
      <c r="C188" s="8" t="s">
        <v>21</v>
      </c>
      <c r="D188" s="41">
        <v>3900</v>
      </c>
    </row>
    <row r="189" spans="1:4" s="12" customFormat="1" ht="21" customHeight="1">
      <c r="A189" s="40">
        <v>161</v>
      </c>
      <c r="B189" s="7" t="s">
        <v>131</v>
      </c>
      <c r="C189" s="8" t="s">
        <v>21</v>
      </c>
      <c r="D189" s="41">
        <v>1950</v>
      </c>
    </row>
    <row r="190" spans="1:4" s="12" customFormat="1" ht="25.5" customHeight="1">
      <c r="A190" s="40">
        <v>162</v>
      </c>
      <c r="B190" s="7" t="s">
        <v>132</v>
      </c>
      <c r="C190" s="8" t="s">
        <v>21</v>
      </c>
      <c r="D190" s="41">
        <v>3770</v>
      </c>
    </row>
    <row r="191" spans="1:4" s="12" customFormat="1" ht="39.75" customHeight="1">
      <c r="A191" s="40">
        <v>163</v>
      </c>
      <c r="B191" s="7" t="s">
        <v>844</v>
      </c>
      <c r="C191" s="8" t="s">
        <v>21</v>
      </c>
      <c r="D191" s="41">
        <v>5849.926372197813</v>
      </c>
    </row>
    <row r="192" spans="1:4" s="12" customFormat="1" ht="25.5" customHeight="1">
      <c r="A192" s="40">
        <v>164</v>
      </c>
      <c r="B192" s="7" t="s">
        <v>133</v>
      </c>
      <c r="C192" s="8" t="s">
        <v>21</v>
      </c>
      <c r="D192" s="41">
        <v>3640</v>
      </c>
    </row>
    <row r="193" spans="1:4" s="12" customFormat="1" ht="28.5" customHeight="1">
      <c r="A193" s="40">
        <v>165</v>
      </c>
      <c r="B193" s="7" t="s">
        <v>823</v>
      </c>
      <c r="C193" s="8" t="s">
        <v>21</v>
      </c>
      <c r="D193" s="41">
        <v>4550</v>
      </c>
    </row>
    <row r="194" spans="1:4" s="12" customFormat="1" ht="21" customHeight="1">
      <c r="A194" s="40">
        <v>166</v>
      </c>
      <c r="B194" s="7" t="s">
        <v>134</v>
      </c>
      <c r="C194" s="8" t="s">
        <v>21</v>
      </c>
      <c r="D194" s="41">
        <v>6240</v>
      </c>
    </row>
    <row r="195" spans="1:4" s="12" customFormat="1" ht="27" customHeight="1">
      <c r="A195" s="40">
        <v>167</v>
      </c>
      <c r="B195" s="7" t="s">
        <v>135</v>
      </c>
      <c r="C195" s="8" t="s">
        <v>36</v>
      </c>
      <c r="D195" s="41">
        <v>9100</v>
      </c>
    </row>
    <row r="196" spans="1:4" s="12" customFormat="1" ht="23.25" customHeight="1">
      <c r="A196" s="40">
        <v>168</v>
      </c>
      <c r="B196" s="7" t="s">
        <v>821</v>
      </c>
      <c r="C196" s="8" t="s">
        <v>21</v>
      </c>
      <c r="D196" s="41">
        <v>3250</v>
      </c>
    </row>
    <row r="197" spans="1:4" s="12" customFormat="1" ht="21" customHeight="1">
      <c r="A197" s="40">
        <v>169</v>
      </c>
      <c r="B197" s="7" t="s">
        <v>851</v>
      </c>
      <c r="C197" s="8" t="s">
        <v>36</v>
      </c>
      <c r="D197" s="41">
        <v>19500.038791644954</v>
      </c>
    </row>
    <row r="198" spans="1:4" s="12" customFormat="1" ht="24.75" customHeight="1">
      <c r="A198" s="40">
        <v>170</v>
      </c>
      <c r="B198" s="7" t="s">
        <v>136</v>
      </c>
      <c r="C198" s="8" t="s">
        <v>36</v>
      </c>
      <c r="D198" s="41">
        <v>26000</v>
      </c>
    </row>
    <row r="199" spans="1:4" s="12" customFormat="1" ht="21" customHeight="1">
      <c r="A199" s="40">
        <v>171</v>
      </c>
      <c r="B199" s="7" t="s">
        <v>137</v>
      </c>
      <c r="C199" s="8" t="s">
        <v>21</v>
      </c>
      <c r="D199" s="41">
        <v>9100</v>
      </c>
    </row>
    <row r="200" spans="1:4" s="12" customFormat="1" ht="21" customHeight="1">
      <c r="A200" s="40">
        <v>172</v>
      </c>
      <c r="B200" s="7" t="s">
        <v>852</v>
      </c>
      <c r="C200" s="8" t="s">
        <v>21</v>
      </c>
      <c r="D200" s="41">
        <v>5200.3203179088505</v>
      </c>
    </row>
    <row r="201" spans="1:4" s="12" customFormat="1" ht="21" customHeight="1">
      <c r="A201" s="40">
        <v>173</v>
      </c>
      <c r="B201" s="7" t="s">
        <v>845</v>
      </c>
      <c r="C201" s="8" t="s">
        <v>21</v>
      </c>
      <c r="D201" s="41">
        <v>3250.264666924274</v>
      </c>
    </row>
    <row r="202" spans="1:4" s="12" customFormat="1" ht="21" customHeight="1">
      <c r="A202" s="40">
        <v>174</v>
      </c>
      <c r="B202" s="7" t="s">
        <v>837</v>
      </c>
      <c r="C202" s="8" t="s">
        <v>21</v>
      </c>
      <c r="D202" s="41">
        <v>1950</v>
      </c>
    </row>
    <row r="203" spans="1:4" s="12" customFormat="1" ht="21" customHeight="1">
      <c r="A203" s="40">
        <v>175</v>
      </c>
      <c r="B203" s="7" t="s">
        <v>836</v>
      </c>
      <c r="C203" s="8" t="s">
        <v>21</v>
      </c>
      <c r="D203" s="41">
        <v>2599.546940604421</v>
      </c>
    </row>
    <row r="204" spans="1:4" s="12" customFormat="1" ht="21" customHeight="1">
      <c r="A204" s="40">
        <v>176</v>
      </c>
      <c r="B204" s="7" t="s">
        <v>839</v>
      </c>
      <c r="C204" s="8" t="s">
        <v>21</v>
      </c>
      <c r="D204" s="41">
        <v>2600</v>
      </c>
    </row>
    <row r="205" spans="1:4" s="12" customFormat="1" ht="33.75" customHeight="1">
      <c r="A205" s="40">
        <v>177</v>
      </c>
      <c r="B205" s="7" t="s">
        <v>838</v>
      </c>
      <c r="C205" s="8" t="s">
        <v>21</v>
      </c>
      <c r="D205" s="41">
        <v>2210</v>
      </c>
    </row>
    <row r="206" spans="1:4" s="12" customFormat="1" ht="21" customHeight="1">
      <c r="A206" s="40">
        <v>178</v>
      </c>
      <c r="B206" s="7" t="s">
        <v>138</v>
      </c>
      <c r="C206" s="8" t="s">
        <v>21</v>
      </c>
      <c r="D206" s="41">
        <v>1950</v>
      </c>
    </row>
    <row r="207" spans="1:4" s="12" customFormat="1" ht="21" customHeight="1">
      <c r="A207" s="40">
        <v>179</v>
      </c>
      <c r="B207" s="7" t="s">
        <v>139</v>
      </c>
      <c r="C207" s="8" t="s">
        <v>21</v>
      </c>
      <c r="D207" s="41">
        <v>4550</v>
      </c>
    </row>
    <row r="208" spans="1:4" s="12" customFormat="1" ht="21" customHeight="1">
      <c r="A208" s="40">
        <v>180</v>
      </c>
      <c r="B208" s="7" t="s">
        <v>827</v>
      </c>
      <c r="C208" s="8" t="s">
        <v>21</v>
      </c>
      <c r="D208" s="41">
        <v>2210</v>
      </c>
    </row>
    <row r="209" spans="1:4" s="12" customFormat="1" ht="21" customHeight="1">
      <c r="A209" s="40">
        <v>181</v>
      </c>
      <c r="B209" s="7" t="s">
        <v>849</v>
      </c>
      <c r="C209" s="8" t="s">
        <v>36</v>
      </c>
      <c r="D209" s="41">
        <v>13000.482611425612</v>
      </c>
    </row>
    <row r="210" spans="1:4" s="12" customFormat="1" ht="21" customHeight="1">
      <c r="A210" s="40">
        <v>182</v>
      </c>
      <c r="B210" s="7" t="s">
        <v>833</v>
      </c>
      <c r="C210" s="8" t="s">
        <v>21</v>
      </c>
      <c r="D210" s="41">
        <v>2600</v>
      </c>
    </row>
    <row r="211" spans="1:4" s="12" customFormat="1" ht="21" customHeight="1">
      <c r="A211" s="40">
        <v>183</v>
      </c>
      <c r="B211" s="7" t="s">
        <v>847</v>
      </c>
      <c r="C211" s="8" t="s">
        <v>36</v>
      </c>
      <c r="D211" s="41">
        <v>45499.88823415262</v>
      </c>
    </row>
    <row r="212" spans="1:4" s="12" customFormat="1" ht="28.5" customHeight="1">
      <c r="A212" s="40">
        <v>184</v>
      </c>
      <c r="B212" s="7" t="s">
        <v>832</v>
      </c>
      <c r="C212" s="8" t="s">
        <v>21</v>
      </c>
      <c r="D212" s="41">
        <v>3900</v>
      </c>
    </row>
    <row r="213" spans="1:4" s="12" customFormat="1" ht="42.75" customHeight="1">
      <c r="A213" s="40">
        <v>185</v>
      </c>
      <c r="B213" s="7" t="s">
        <v>831</v>
      </c>
      <c r="C213" s="8" t="s">
        <v>21</v>
      </c>
      <c r="D213" s="41">
        <v>2600</v>
      </c>
    </row>
    <row r="214" spans="1:4" s="12" customFormat="1" ht="21" customHeight="1">
      <c r="A214" s="99" t="s">
        <v>140</v>
      </c>
      <c r="B214" s="100"/>
      <c r="C214" s="100"/>
      <c r="D214" s="101"/>
    </row>
    <row r="215" spans="1:4" s="12" customFormat="1" ht="21" customHeight="1">
      <c r="A215" s="40">
        <v>186</v>
      </c>
      <c r="B215" s="24" t="s">
        <v>141</v>
      </c>
      <c r="C215" s="8" t="s">
        <v>21</v>
      </c>
      <c r="D215" s="41">
        <v>2210</v>
      </c>
    </row>
    <row r="216" spans="1:4" s="12" customFormat="1" ht="21" customHeight="1">
      <c r="A216" s="40">
        <v>187</v>
      </c>
      <c r="B216" s="24" t="s">
        <v>142</v>
      </c>
      <c r="C216" s="8" t="s">
        <v>21</v>
      </c>
      <c r="D216" s="41">
        <v>2275</v>
      </c>
    </row>
    <row r="217" spans="1:4" s="12" customFormat="1" ht="21" customHeight="1">
      <c r="A217" s="40">
        <v>188</v>
      </c>
      <c r="B217" s="24" t="s">
        <v>108</v>
      </c>
      <c r="C217" s="8" t="s">
        <v>21</v>
      </c>
      <c r="D217" s="41">
        <v>2080</v>
      </c>
    </row>
    <row r="218" spans="1:4" s="12" customFormat="1" ht="21" customHeight="1">
      <c r="A218" s="40">
        <v>189</v>
      </c>
      <c r="B218" s="24" t="s">
        <v>143</v>
      </c>
      <c r="C218" s="8" t="s">
        <v>21</v>
      </c>
      <c r="D218" s="41">
        <v>2145</v>
      </c>
    </row>
    <row r="219" spans="1:4" s="12" customFormat="1" ht="21" customHeight="1">
      <c r="A219" s="99" t="s">
        <v>745</v>
      </c>
      <c r="B219" s="100"/>
      <c r="C219" s="100"/>
      <c r="D219" s="101"/>
    </row>
    <row r="220" spans="1:4" s="12" customFormat="1" ht="31.5" customHeight="1">
      <c r="A220" s="40">
        <v>190</v>
      </c>
      <c r="B220" s="24" t="s">
        <v>101</v>
      </c>
      <c r="C220" s="8" t="s">
        <v>21</v>
      </c>
      <c r="D220" s="41">
        <v>3510</v>
      </c>
    </row>
    <row r="221" spans="1:4" s="13" customFormat="1" ht="21" customHeight="1">
      <c r="A221" s="40">
        <v>191</v>
      </c>
      <c r="B221" s="24" t="s">
        <v>102</v>
      </c>
      <c r="C221" s="8" t="s">
        <v>21</v>
      </c>
      <c r="D221" s="41">
        <v>2080</v>
      </c>
    </row>
    <row r="222" spans="1:4" s="12" customFormat="1" ht="21" customHeight="1">
      <c r="A222" s="40">
        <v>192</v>
      </c>
      <c r="B222" s="24" t="s">
        <v>87</v>
      </c>
      <c r="C222" s="8" t="s">
        <v>21</v>
      </c>
      <c r="D222" s="41">
        <v>1495</v>
      </c>
    </row>
    <row r="223" spans="1:4" s="12" customFormat="1" ht="21" customHeight="1">
      <c r="A223" s="40">
        <v>193</v>
      </c>
      <c r="B223" s="24" t="s">
        <v>88</v>
      </c>
      <c r="C223" s="8" t="s">
        <v>21</v>
      </c>
      <c r="D223" s="41">
        <v>1820</v>
      </c>
    </row>
    <row r="224" spans="1:4" s="12" customFormat="1" ht="21" customHeight="1">
      <c r="A224" s="40">
        <v>194</v>
      </c>
      <c r="B224" s="24" t="s">
        <v>90</v>
      </c>
      <c r="C224" s="8" t="s">
        <v>21</v>
      </c>
      <c r="D224" s="41">
        <v>3770</v>
      </c>
    </row>
    <row r="225" spans="1:4" s="12" customFormat="1" ht="21" customHeight="1">
      <c r="A225" s="40">
        <v>195</v>
      </c>
      <c r="B225" s="24" t="s">
        <v>108</v>
      </c>
      <c r="C225" s="8" t="s">
        <v>21</v>
      </c>
      <c r="D225" s="41">
        <v>1105</v>
      </c>
    </row>
    <row r="226" spans="1:4" s="13" customFormat="1" ht="21" customHeight="1">
      <c r="A226" s="40">
        <v>196</v>
      </c>
      <c r="B226" s="24" t="s">
        <v>109</v>
      </c>
      <c r="C226" s="8" t="s">
        <v>21</v>
      </c>
      <c r="D226" s="41">
        <v>4940</v>
      </c>
    </row>
    <row r="227" spans="1:4" s="12" customFormat="1" ht="21" customHeight="1">
      <c r="A227" s="40">
        <v>197</v>
      </c>
      <c r="B227" s="24" t="s">
        <v>94</v>
      </c>
      <c r="C227" s="8" t="s">
        <v>21</v>
      </c>
      <c r="D227" s="41">
        <v>2860</v>
      </c>
    </row>
    <row r="228" spans="1:4" s="12" customFormat="1" ht="21" customHeight="1">
      <c r="A228" s="99" t="s">
        <v>144</v>
      </c>
      <c r="B228" s="100"/>
      <c r="C228" s="100"/>
      <c r="D228" s="101"/>
    </row>
    <row r="229" spans="1:4" s="12" customFormat="1" ht="21" customHeight="1">
      <c r="A229" s="42">
        <v>198</v>
      </c>
      <c r="B229" s="7" t="s">
        <v>145</v>
      </c>
      <c r="C229" s="18" t="s">
        <v>21</v>
      </c>
      <c r="D229" s="52">
        <v>2600</v>
      </c>
    </row>
    <row r="230" spans="1:4" s="12" customFormat="1" ht="21" customHeight="1">
      <c r="A230" s="42">
        <v>199</v>
      </c>
      <c r="B230" s="7" t="s">
        <v>146</v>
      </c>
      <c r="C230" s="18" t="s">
        <v>21</v>
      </c>
      <c r="D230" s="52">
        <v>1495</v>
      </c>
    </row>
    <row r="231" spans="1:4" s="12" customFormat="1" ht="21" customHeight="1">
      <c r="A231" s="42">
        <v>200</v>
      </c>
      <c r="B231" s="7" t="s">
        <v>147</v>
      </c>
      <c r="C231" s="18" t="s">
        <v>21</v>
      </c>
      <c r="D231" s="52">
        <v>1300</v>
      </c>
    </row>
    <row r="232" spans="1:4" s="12" customFormat="1" ht="21" customHeight="1">
      <c r="A232" s="42">
        <v>201</v>
      </c>
      <c r="B232" s="7" t="s">
        <v>40</v>
      </c>
      <c r="C232" s="18" t="s">
        <v>12</v>
      </c>
      <c r="D232" s="52">
        <v>871</v>
      </c>
    </row>
    <row r="233" spans="1:4" s="12" customFormat="1" ht="21" customHeight="1">
      <c r="A233" s="42">
        <v>202</v>
      </c>
      <c r="B233" s="7" t="s">
        <v>681</v>
      </c>
      <c r="C233" s="18" t="s">
        <v>21</v>
      </c>
      <c r="D233" s="52">
        <v>1976</v>
      </c>
    </row>
    <row r="234" spans="1:4" s="12" customFormat="1" ht="21" customHeight="1">
      <c r="A234" s="42">
        <v>203</v>
      </c>
      <c r="B234" s="14" t="s">
        <v>149</v>
      </c>
      <c r="C234" s="18" t="s">
        <v>21</v>
      </c>
      <c r="D234" s="52">
        <v>598</v>
      </c>
    </row>
    <row r="235" spans="1:4" s="13" customFormat="1" ht="21" customHeight="1">
      <c r="A235" s="42">
        <v>204</v>
      </c>
      <c r="B235" s="14" t="s">
        <v>150</v>
      </c>
      <c r="C235" s="18" t="s">
        <v>21</v>
      </c>
      <c r="D235" s="52">
        <v>1170</v>
      </c>
    </row>
    <row r="236" spans="1:4" s="15" customFormat="1" ht="40.5" customHeight="1">
      <c r="A236" s="42">
        <v>205</v>
      </c>
      <c r="B236" s="7" t="s">
        <v>151</v>
      </c>
      <c r="C236" s="18" t="s">
        <v>21</v>
      </c>
      <c r="D236" s="52">
        <v>637</v>
      </c>
    </row>
    <row r="237" spans="1:4" s="15" customFormat="1" ht="18.75" customHeight="1">
      <c r="A237" s="86" t="s">
        <v>791</v>
      </c>
      <c r="B237" s="87"/>
      <c r="C237" s="87"/>
      <c r="D237" s="88"/>
    </row>
    <row r="238" spans="1:4" s="15" customFormat="1" ht="40.5" customHeight="1">
      <c r="A238" s="42">
        <v>206</v>
      </c>
      <c r="B238" s="14" t="s">
        <v>792</v>
      </c>
      <c r="C238" s="18" t="s">
        <v>541</v>
      </c>
      <c r="D238" s="41">
        <v>3900</v>
      </c>
    </row>
    <row r="239" spans="1:4" s="15" customFormat="1" ht="35.25" customHeight="1">
      <c r="A239" s="42">
        <v>207</v>
      </c>
      <c r="B239" s="14" t="s">
        <v>793</v>
      </c>
      <c r="C239" s="18" t="s">
        <v>541</v>
      </c>
      <c r="D239" s="41">
        <v>4550</v>
      </c>
    </row>
    <row r="240" spans="1:4" s="15" customFormat="1" ht="34.5" customHeight="1">
      <c r="A240" s="42">
        <v>208</v>
      </c>
      <c r="B240" s="14" t="s">
        <v>794</v>
      </c>
      <c r="C240" s="18" t="s">
        <v>541</v>
      </c>
      <c r="D240" s="41">
        <v>4940</v>
      </c>
    </row>
    <row r="241" spans="1:4" s="15" customFormat="1" ht="39.75" customHeight="1">
      <c r="A241" s="42">
        <v>209</v>
      </c>
      <c r="B241" s="14" t="s">
        <v>795</v>
      </c>
      <c r="C241" s="18" t="s">
        <v>541</v>
      </c>
      <c r="D241" s="41">
        <v>5590</v>
      </c>
    </row>
    <row r="242" spans="1:4" s="15" customFormat="1" ht="37.5" customHeight="1">
      <c r="A242" s="42">
        <v>210</v>
      </c>
      <c r="B242" s="14" t="s">
        <v>796</v>
      </c>
      <c r="C242" s="18" t="s">
        <v>541</v>
      </c>
      <c r="D242" s="41">
        <v>4290</v>
      </c>
    </row>
    <row r="243" spans="1:4" s="15" customFormat="1" ht="35.25" customHeight="1">
      <c r="A243" s="42">
        <v>211</v>
      </c>
      <c r="B243" s="14" t="s">
        <v>797</v>
      </c>
      <c r="C243" s="18" t="s">
        <v>541</v>
      </c>
      <c r="D243" s="41">
        <v>5980</v>
      </c>
    </row>
    <row r="244" spans="1:4" s="15" customFormat="1" ht="39" customHeight="1">
      <c r="A244" s="42">
        <v>212</v>
      </c>
      <c r="B244" s="14" t="s">
        <v>798</v>
      </c>
      <c r="C244" s="18" t="s">
        <v>541</v>
      </c>
      <c r="D244" s="41">
        <v>4810</v>
      </c>
    </row>
    <row r="245" spans="1:4" s="15" customFormat="1" ht="54.75" customHeight="1">
      <c r="A245" s="42">
        <v>213</v>
      </c>
      <c r="B245" s="14" t="s">
        <v>799</v>
      </c>
      <c r="C245" s="18" t="s">
        <v>541</v>
      </c>
      <c r="D245" s="41">
        <v>6890</v>
      </c>
    </row>
    <row r="246" spans="1:4" s="15" customFormat="1" ht="30.75" customHeight="1">
      <c r="A246" s="99" t="s">
        <v>152</v>
      </c>
      <c r="B246" s="100"/>
      <c r="C246" s="100"/>
      <c r="D246" s="101"/>
    </row>
    <row r="247" spans="1:4" s="15" customFormat="1" ht="30" customHeight="1">
      <c r="A247" s="40">
        <v>214</v>
      </c>
      <c r="B247" s="7" t="s">
        <v>153</v>
      </c>
      <c r="C247" s="8" t="s">
        <v>154</v>
      </c>
      <c r="D247" s="41">
        <v>6500</v>
      </c>
    </row>
    <row r="248" spans="1:4" s="15" customFormat="1" ht="30.75" customHeight="1">
      <c r="A248" s="40">
        <v>215</v>
      </c>
      <c r="B248" s="7" t="s">
        <v>155</v>
      </c>
      <c r="C248" s="8" t="s">
        <v>154</v>
      </c>
      <c r="D248" s="41">
        <v>6500</v>
      </c>
    </row>
    <row r="249" spans="1:4" s="15" customFormat="1" ht="28.5" customHeight="1">
      <c r="A249" s="40">
        <v>216</v>
      </c>
      <c r="B249" s="7" t="s">
        <v>156</v>
      </c>
      <c r="C249" s="8" t="s">
        <v>154</v>
      </c>
      <c r="D249" s="41">
        <v>9100</v>
      </c>
    </row>
    <row r="250" spans="1:4" s="15" customFormat="1" ht="31.5" customHeight="1">
      <c r="A250" s="40">
        <v>217</v>
      </c>
      <c r="B250" s="7" t="s">
        <v>157</v>
      </c>
      <c r="C250" s="8" t="s">
        <v>154</v>
      </c>
      <c r="D250" s="41">
        <v>6500</v>
      </c>
    </row>
    <row r="251" spans="1:4" s="15" customFormat="1" ht="27.75" customHeight="1">
      <c r="A251" s="40">
        <v>218</v>
      </c>
      <c r="B251" s="14" t="s">
        <v>158</v>
      </c>
      <c r="C251" s="8" t="s">
        <v>21</v>
      </c>
      <c r="D251" s="41">
        <v>2080</v>
      </c>
    </row>
    <row r="252" spans="1:4" s="15" customFormat="1" ht="30" customHeight="1">
      <c r="A252" s="40">
        <v>219</v>
      </c>
      <c r="B252" s="27" t="s">
        <v>159</v>
      </c>
      <c r="C252" s="8" t="s">
        <v>21</v>
      </c>
      <c r="D252" s="41">
        <v>8060</v>
      </c>
    </row>
    <row r="253" spans="1:4" s="13" customFormat="1" ht="23.25" customHeight="1">
      <c r="A253" s="40">
        <v>220</v>
      </c>
      <c r="B253" s="7" t="s">
        <v>160</v>
      </c>
      <c r="C253" s="8" t="s">
        <v>21</v>
      </c>
      <c r="D253" s="41">
        <v>9100</v>
      </c>
    </row>
    <row r="254" spans="1:5" s="26" customFormat="1" ht="30.75" customHeight="1">
      <c r="A254" s="40">
        <v>221</v>
      </c>
      <c r="B254" s="7" t="s">
        <v>161</v>
      </c>
      <c r="C254" s="8" t="s">
        <v>21</v>
      </c>
      <c r="D254" s="41">
        <v>8060</v>
      </c>
      <c r="E254" s="60"/>
    </row>
    <row r="255" spans="1:4" s="12" customFormat="1" ht="31.5" customHeight="1">
      <c r="A255" s="40">
        <v>222</v>
      </c>
      <c r="B255" s="7" t="s">
        <v>162</v>
      </c>
      <c r="C255" s="8" t="s">
        <v>21</v>
      </c>
      <c r="D255" s="41">
        <v>10400</v>
      </c>
    </row>
    <row r="256" spans="1:4" s="12" customFormat="1" ht="21" customHeight="1">
      <c r="A256" s="99" t="s">
        <v>163</v>
      </c>
      <c r="B256" s="100"/>
      <c r="C256" s="100"/>
      <c r="D256" s="101"/>
    </row>
    <row r="257" spans="1:4" s="12" customFormat="1" ht="59.25" customHeight="1">
      <c r="A257" s="42">
        <v>223</v>
      </c>
      <c r="B257" s="7" t="s">
        <v>164</v>
      </c>
      <c r="C257" s="9" t="s">
        <v>21</v>
      </c>
      <c r="D257" s="41">
        <v>20150</v>
      </c>
    </row>
    <row r="258" spans="1:4" s="12" customFormat="1" ht="61.5" customHeight="1">
      <c r="A258" s="42">
        <v>224</v>
      </c>
      <c r="B258" s="7" t="s">
        <v>165</v>
      </c>
      <c r="C258" s="9" t="s">
        <v>21</v>
      </c>
      <c r="D258" s="41">
        <v>24050</v>
      </c>
    </row>
    <row r="259" spans="1:4" s="12" customFormat="1" ht="41.25" customHeight="1">
      <c r="A259" s="42">
        <v>225</v>
      </c>
      <c r="B259" s="7" t="s">
        <v>166</v>
      </c>
      <c r="C259" s="9" t="s">
        <v>21</v>
      </c>
      <c r="D259" s="41">
        <v>7020</v>
      </c>
    </row>
    <row r="260" spans="1:4" s="12" customFormat="1" ht="44.25" customHeight="1">
      <c r="A260" s="42">
        <v>226</v>
      </c>
      <c r="B260" s="7" t="s">
        <v>167</v>
      </c>
      <c r="C260" s="9" t="s">
        <v>21</v>
      </c>
      <c r="D260" s="41">
        <v>3120</v>
      </c>
    </row>
    <row r="261" spans="1:4" s="12" customFormat="1" ht="22.5" customHeight="1">
      <c r="A261" s="86" t="s">
        <v>168</v>
      </c>
      <c r="B261" s="87"/>
      <c r="C261" s="87"/>
      <c r="D261" s="88"/>
    </row>
    <row r="262" spans="1:4" s="12" customFormat="1" ht="44.25" customHeight="1">
      <c r="A262" s="42">
        <v>227</v>
      </c>
      <c r="B262" s="7" t="s">
        <v>169</v>
      </c>
      <c r="C262" s="18" t="s">
        <v>148</v>
      </c>
      <c r="D262" s="41">
        <v>20020</v>
      </c>
    </row>
    <row r="263" spans="1:4" s="13" customFormat="1" ht="39.75" customHeight="1">
      <c r="A263" s="42">
        <v>228</v>
      </c>
      <c r="B263" s="7" t="s">
        <v>170</v>
      </c>
      <c r="C263" s="18" t="s">
        <v>148</v>
      </c>
      <c r="D263" s="41">
        <v>6500</v>
      </c>
    </row>
    <row r="264" spans="1:4" s="15" customFormat="1" ht="27.75" customHeight="1">
      <c r="A264" s="42">
        <v>229</v>
      </c>
      <c r="B264" s="7" t="s">
        <v>802</v>
      </c>
      <c r="C264" s="18" t="s">
        <v>148</v>
      </c>
      <c r="D264" s="41">
        <v>19500</v>
      </c>
    </row>
    <row r="265" spans="1:4" s="15" customFormat="1" ht="27.75" customHeight="1">
      <c r="A265" s="42">
        <v>230</v>
      </c>
      <c r="B265" s="7" t="s">
        <v>684</v>
      </c>
      <c r="C265" s="18" t="s">
        <v>148</v>
      </c>
      <c r="D265" s="41">
        <v>5850</v>
      </c>
    </row>
    <row r="266" spans="1:4" s="15" customFormat="1" ht="39" customHeight="1">
      <c r="A266" s="42">
        <v>231</v>
      </c>
      <c r="B266" s="7" t="s">
        <v>682</v>
      </c>
      <c r="C266" s="18" t="s">
        <v>148</v>
      </c>
      <c r="D266" s="41">
        <v>8710</v>
      </c>
    </row>
    <row r="267" spans="1:4" s="15" customFormat="1" ht="40.5" customHeight="1">
      <c r="A267" s="42">
        <v>232</v>
      </c>
      <c r="B267" s="7" t="s">
        <v>683</v>
      </c>
      <c r="C267" s="18" t="s">
        <v>148</v>
      </c>
      <c r="D267" s="41">
        <v>9880</v>
      </c>
    </row>
    <row r="268" spans="1:4" s="28" customFormat="1" ht="32.25" customHeight="1">
      <c r="A268" s="42">
        <v>233</v>
      </c>
      <c r="B268" s="7" t="s">
        <v>171</v>
      </c>
      <c r="C268" s="18" t="s">
        <v>148</v>
      </c>
      <c r="D268" s="41">
        <v>6890</v>
      </c>
    </row>
    <row r="269" spans="1:4" s="15" customFormat="1" ht="30.75" customHeight="1">
      <c r="A269" s="42">
        <v>234</v>
      </c>
      <c r="B269" s="7" t="s">
        <v>172</v>
      </c>
      <c r="C269" s="18" t="s">
        <v>148</v>
      </c>
      <c r="D269" s="41">
        <v>19500.051234348095</v>
      </c>
    </row>
    <row r="270" spans="1:4" s="15" customFormat="1" ht="37.5" customHeight="1">
      <c r="A270" s="42">
        <v>235</v>
      </c>
      <c r="B270" s="7" t="s">
        <v>173</v>
      </c>
      <c r="C270" s="18" t="s">
        <v>148</v>
      </c>
      <c r="D270" s="41">
        <v>17160</v>
      </c>
    </row>
    <row r="271" spans="1:4" s="15" customFormat="1" ht="25.5" customHeight="1">
      <c r="A271" s="42">
        <v>236</v>
      </c>
      <c r="B271" s="14" t="s">
        <v>174</v>
      </c>
      <c r="C271" s="18" t="s">
        <v>148</v>
      </c>
      <c r="D271" s="41">
        <v>975</v>
      </c>
    </row>
    <row r="272" spans="1:4" s="15" customFormat="1" ht="27.75" customHeight="1">
      <c r="A272" s="42">
        <v>237</v>
      </c>
      <c r="B272" s="7" t="s">
        <v>175</v>
      </c>
      <c r="C272" s="18" t="s">
        <v>148</v>
      </c>
      <c r="D272" s="41">
        <v>2730</v>
      </c>
    </row>
    <row r="273" spans="1:4" s="15" customFormat="1" ht="31.5" customHeight="1">
      <c r="A273" s="42">
        <v>238</v>
      </c>
      <c r="B273" s="7" t="s">
        <v>176</v>
      </c>
      <c r="C273" s="18" t="s">
        <v>148</v>
      </c>
      <c r="D273" s="41">
        <v>10270</v>
      </c>
    </row>
    <row r="274" spans="1:4" s="15" customFormat="1" ht="31.5" customHeight="1">
      <c r="A274" s="42">
        <v>239</v>
      </c>
      <c r="B274" s="7" t="s">
        <v>177</v>
      </c>
      <c r="C274" s="18" t="s">
        <v>148</v>
      </c>
      <c r="D274" s="41">
        <v>5980</v>
      </c>
    </row>
    <row r="275" spans="1:4" s="15" customFormat="1" ht="31.5" customHeight="1">
      <c r="A275" s="42">
        <v>240</v>
      </c>
      <c r="B275" s="7" t="s">
        <v>178</v>
      </c>
      <c r="C275" s="18" t="s">
        <v>148</v>
      </c>
      <c r="D275" s="41">
        <v>19499.519216781217</v>
      </c>
    </row>
    <row r="276" spans="1:4" s="15" customFormat="1" ht="31.5" customHeight="1">
      <c r="A276" s="42">
        <v>241</v>
      </c>
      <c r="B276" s="7" t="s">
        <v>179</v>
      </c>
      <c r="C276" s="18" t="s">
        <v>148</v>
      </c>
      <c r="D276" s="41">
        <v>19500</v>
      </c>
    </row>
    <row r="277" spans="1:4" s="15" customFormat="1" ht="31.5" customHeight="1">
      <c r="A277" s="42">
        <v>242</v>
      </c>
      <c r="B277" s="7" t="s">
        <v>689</v>
      </c>
      <c r="C277" s="18" t="s">
        <v>148</v>
      </c>
      <c r="D277" s="41">
        <v>9100.446571519642</v>
      </c>
    </row>
    <row r="278" spans="1:4" s="15" customFormat="1" ht="31.5" customHeight="1">
      <c r="A278" s="42">
        <v>243</v>
      </c>
      <c r="B278" s="7" t="s">
        <v>180</v>
      </c>
      <c r="C278" s="18" t="s">
        <v>148</v>
      </c>
      <c r="D278" s="41">
        <v>10269.52815305329</v>
      </c>
    </row>
    <row r="279" spans="1:4" s="15" customFormat="1" ht="31.5" customHeight="1">
      <c r="A279" s="42">
        <v>244</v>
      </c>
      <c r="B279" s="7" t="s">
        <v>181</v>
      </c>
      <c r="C279" s="18" t="s">
        <v>148</v>
      </c>
      <c r="D279" s="41">
        <v>7799.592928726821</v>
      </c>
    </row>
    <row r="280" spans="1:4" s="15" customFormat="1" ht="31.5" customHeight="1">
      <c r="A280" s="42">
        <v>245</v>
      </c>
      <c r="B280" s="7" t="s">
        <v>182</v>
      </c>
      <c r="C280" s="18" t="s">
        <v>148</v>
      </c>
      <c r="D280" s="41">
        <v>7930</v>
      </c>
    </row>
    <row r="281" spans="1:4" s="15" customFormat="1" ht="31.5" customHeight="1">
      <c r="A281" s="42">
        <v>246</v>
      </c>
      <c r="B281" s="7" t="s">
        <v>183</v>
      </c>
      <c r="C281" s="18" t="s">
        <v>148</v>
      </c>
      <c r="D281" s="41">
        <v>9100</v>
      </c>
    </row>
    <row r="282" spans="1:4" s="15" customFormat="1" ht="31.5" customHeight="1">
      <c r="A282" s="42">
        <v>247</v>
      </c>
      <c r="B282" s="7" t="s">
        <v>722</v>
      </c>
      <c r="C282" s="18" t="s">
        <v>148</v>
      </c>
      <c r="D282" s="41">
        <v>7540</v>
      </c>
    </row>
    <row r="283" spans="1:4" s="15" customFormat="1" ht="31.5" customHeight="1">
      <c r="A283" s="42">
        <v>248</v>
      </c>
      <c r="B283" s="7" t="s">
        <v>690</v>
      </c>
      <c r="C283" s="18" t="s">
        <v>148</v>
      </c>
      <c r="D283" s="41">
        <v>7410</v>
      </c>
    </row>
    <row r="284" spans="1:4" s="15" customFormat="1" ht="31.5" customHeight="1">
      <c r="A284" s="42">
        <v>249</v>
      </c>
      <c r="B284" s="7" t="s">
        <v>685</v>
      </c>
      <c r="C284" s="18" t="s">
        <v>148</v>
      </c>
      <c r="D284" s="41">
        <v>7410</v>
      </c>
    </row>
    <row r="285" spans="1:4" s="15" customFormat="1" ht="31.5" customHeight="1">
      <c r="A285" s="42">
        <v>250</v>
      </c>
      <c r="B285" s="7" t="s">
        <v>687</v>
      </c>
      <c r="C285" s="18" t="s">
        <v>148</v>
      </c>
      <c r="D285" s="41">
        <v>7930</v>
      </c>
    </row>
    <row r="286" spans="1:4" s="15" customFormat="1" ht="31.5" customHeight="1">
      <c r="A286" s="42">
        <v>251</v>
      </c>
      <c r="B286" s="7" t="s">
        <v>184</v>
      </c>
      <c r="C286" s="18" t="s">
        <v>148</v>
      </c>
      <c r="D286" s="41">
        <v>7540</v>
      </c>
    </row>
    <row r="287" spans="1:4" s="15" customFormat="1" ht="31.5" customHeight="1">
      <c r="A287" s="42">
        <v>252</v>
      </c>
      <c r="B287" s="7" t="s">
        <v>185</v>
      </c>
      <c r="C287" s="18" t="s">
        <v>148</v>
      </c>
      <c r="D287" s="41">
        <v>5850</v>
      </c>
    </row>
    <row r="288" spans="1:4" s="15" customFormat="1" ht="31.5" customHeight="1">
      <c r="A288" s="42">
        <v>253</v>
      </c>
      <c r="B288" s="7" t="s">
        <v>186</v>
      </c>
      <c r="C288" s="18" t="s">
        <v>148</v>
      </c>
      <c r="D288" s="41">
        <v>6240</v>
      </c>
    </row>
    <row r="289" spans="1:4" s="15" customFormat="1" ht="31.5" customHeight="1">
      <c r="A289" s="42">
        <v>254</v>
      </c>
      <c r="B289" s="7" t="s">
        <v>686</v>
      </c>
      <c r="C289" s="18" t="s">
        <v>148</v>
      </c>
      <c r="D289" s="41">
        <v>4290</v>
      </c>
    </row>
    <row r="290" spans="1:4" s="15" customFormat="1" ht="31.5" customHeight="1">
      <c r="A290" s="42">
        <v>255</v>
      </c>
      <c r="B290" s="7" t="s">
        <v>187</v>
      </c>
      <c r="C290" s="18" t="s">
        <v>148</v>
      </c>
      <c r="D290" s="41">
        <v>3510</v>
      </c>
    </row>
    <row r="291" spans="1:4" s="15" customFormat="1" ht="31.5" customHeight="1">
      <c r="A291" s="42">
        <v>256</v>
      </c>
      <c r="B291" s="7" t="s">
        <v>188</v>
      </c>
      <c r="C291" s="18" t="s">
        <v>148</v>
      </c>
      <c r="D291" s="41">
        <v>4550</v>
      </c>
    </row>
    <row r="292" spans="1:4" s="15" customFormat="1" ht="31.5" customHeight="1">
      <c r="A292" s="42">
        <v>257</v>
      </c>
      <c r="B292" s="7" t="s">
        <v>189</v>
      </c>
      <c r="C292" s="18" t="s">
        <v>148</v>
      </c>
      <c r="D292" s="41">
        <v>4550</v>
      </c>
    </row>
    <row r="293" spans="1:4" s="15" customFormat="1" ht="31.5" customHeight="1">
      <c r="A293" s="42">
        <v>258</v>
      </c>
      <c r="B293" s="7" t="s">
        <v>751</v>
      </c>
      <c r="C293" s="18" t="s">
        <v>148</v>
      </c>
      <c r="D293" s="41">
        <v>7540</v>
      </c>
    </row>
    <row r="294" spans="1:4" s="15" customFormat="1" ht="31.5" customHeight="1">
      <c r="A294" s="42">
        <v>259</v>
      </c>
      <c r="B294" s="7" t="s">
        <v>190</v>
      </c>
      <c r="C294" s="18" t="s">
        <v>148</v>
      </c>
      <c r="D294" s="41">
        <v>3900</v>
      </c>
    </row>
    <row r="295" spans="1:4" s="15" customFormat="1" ht="31.5" customHeight="1">
      <c r="A295" s="42">
        <v>260</v>
      </c>
      <c r="B295" s="7" t="s">
        <v>191</v>
      </c>
      <c r="C295" s="18" t="s">
        <v>148</v>
      </c>
      <c r="D295" s="41">
        <v>5850.230901678299</v>
      </c>
    </row>
    <row r="296" spans="1:4" s="15" customFormat="1" ht="31.5" customHeight="1">
      <c r="A296" s="42">
        <v>261</v>
      </c>
      <c r="B296" s="7" t="s">
        <v>192</v>
      </c>
      <c r="C296" s="18" t="s">
        <v>148</v>
      </c>
      <c r="D296" s="41">
        <v>4550</v>
      </c>
    </row>
    <row r="297" spans="1:4" s="15" customFormat="1" ht="31.5" customHeight="1">
      <c r="A297" s="42">
        <v>262</v>
      </c>
      <c r="B297" s="7" t="s">
        <v>193</v>
      </c>
      <c r="C297" s="18" t="s">
        <v>148</v>
      </c>
      <c r="D297" s="41">
        <v>4290</v>
      </c>
    </row>
    <row r="298" spans="1:4" s="15" customFormat="1" ht="31.5" customHeight="1">
      <c r="A298" s="42">
        <v>263</v>
      </c>
      <c r="B298" s="7" t="s">
        <v>194</v>
      </c>
      <c r="C298" s="18" t="s">
        <v>148</v>
      </c>
      <c r="D298" s="41">
        <v>6240</v>
      </c>
    </row>
    <row r="299" spans="1:4" s="15" customFormat="1" ht="31.5" customHeight="1">
      <c r="A299" s="42">
        <v>264</v>
      </c>
      <c r="B299" s="7" t="s">
        <v>195</v>
      </c>
      <c r="C299" s="18" t="s">
        <v>148</v>
      </c>
      <c r="D299" s="41">
        <v>6500</v>
      </c>
    </row>
    <row r="300" spans="1:4" s="15" customFormat="1" ht="31.5" customHeight="1">
      <c r="A300" s="42">
        <v>265</v>
      </c>
      <c r="B300" s="7" t="s">
        <v>196</v>
      </c>
      <c r="C300" s="18" t="s">
        <v>148</v>
      </c>
      <c r="D300" s="41">
        <v>5330</v>
      </c>
    </row>
    <row r="301" spans="1:4" s="15" customFormat="1" ht="31.5" customHeight="1">
      <c r="A301" s="42">
        <v>266</v>
      </c>
      <c r="B301" s="7" t="s">
        <v>197</v>
      </c>
      <c r="C301" s="18" t="s">
        <v>148</v>
      </c>
      <c r="D301" s="41">
        <v>4810</v>
      </c>
    </row>
    <row r="302" spans="1:4" s="15" customFormat="1" ht="31.5" customHeight="1">
      <c r="A302" s="42">
        <v>267</v>
      </c>
      <c r="B302" s="7" t="s">
        <v>198</v>
      </c>
      <c r="C302" s="18" t="s">
        <v>148</v>
      </c>
      <c r="D302" s="41">
        <v>7540</v>
      </c>
    </row>
    <row r="303" spans="1:4" s="15" customFormat="1" ht="31.5" customHeight="1">
      <c r="A303" s="42">
        <v>268</v>
      </c>
      <c r="B303" s="7" t="s">
        <v>199</v>
      </c>
      <c r="C303" s="18" t="s">
        <v>148</v>
      </c>
      <c r="D303" s="41">
        <v>9100</v>
      </c>
    </row>
    <row r="304" spans="1:4" s="15" customFormat="1" ht="31.5" customHeight="1">
      <c r="A304" s="42">
        <v>269</v>
      </c>
      <c r="B304" s="7" t="s">
        <v>200</v>
      </c>
      <c r="C304" s="18" t="s">
        <v>148</v>
      </c>
      <c r="D304" s="41">
        <v>12480</v>
      </c>
    </row>
    <row r="305" spans="1:4" s="15" customFormat="1" ht="31.5" customHeight="1">
      <c r="A305" s="42">
        <v>270</v>
      </c>
      <c r="B305" s="7" t="s">
        <v>201</v>
      </c>
      <c r="C305" s="18" t="s">
        <v>148</v>
      </c>
      <c r="D305" s="41">
        <v>2600</v>
      </c>
    </row>
    <row r="306" spans="1:4" s="15" customFormat="1" ht="31.5" customHeight="1">
      <c r="A306" s="42">
        <v>271</v>
      </c>
      <c r="B306" s="7" t="s">
        <v>202</v>
      </c>
      <c r="C306" s="18" t="s">
        <v>148</v>
      </c>
      <c r="D306" s="41">
        <v>4680</v>
      </c>
    </row>
    <row r="307" spans="1:4" s="15" customFormat="1" ht="31.5" customHeight="1">
      <c r="A307" s="42">
        <v>272</v>
      </c>
      <c r="B307" s="7" t="s">
        <v>203</v>
      </c>
      <c r="C307" s="18" t="s">
        <v>148</v>
      </c>
      <c r="D307" s="41">
        <v>4550</v>
      </c>
    </row>
    <row r="308" spans="1:4" s="15" customFormat="1" ht="31.5" customHeight="1">
      <c r="A308" s="42">
        <v>273</v>
      </c>
      <c r="B308" s="7" t="s">
        <v>204</v>
      </c>
      <c r="C308" s="18" t="s">
        <v>148</v>
      </c>
      <c r="D308" s="41">
        <v>1949.965093190621</v>
      </c>
    </row>
    <row r="309" spans="1:4" s="15" customFormat="1" ht="31.5" customHeight="1">
      <c r="A309" s="42">
        <v>274</v>
      </c>
      <c r="B309" s="7" t="s">
        <v>205</v>
      </c>
      <c r="C309" s="18" t="s">
        <v>148</v>
      </c>
      <c r="D309" s="41">
        <v>9750.273170953955</v>
      </c>
    </row>
    <row r="310" spans="1:4" s="15" customFormat="1" ht="31.5" customHeight="1">
      <c r="A310" s="42">
        <v>275</v>
      </c>
      <c r="B310" s="7" t="s">
        <v>206</v>
      </c>
      <c r="C310" s="18" t="s">
        <v>148</v>
      </c>
      <c r="D310" s="41">
        <v>7670</v>
      </c>
    </row>
    <row r="311" spans="1:4" s="15" customFormat="1" ht="31.5" customHeight="1">
      <c r="A311" s="42">
        <v>276</v>
      </c>
      <c r="B311" s="7" t="s">
        <v>688</v>
      </c>
      <c r="C311" s="18" t="s">
        <v>148</v>
      </c>
      <c r="D311" s="41">
        <v>7930</v>
      </c>
    </row>
    <row r="312" spans="1:4" s="15" customFormat="1" ht="21" customHeight="1">
      <c r="A312" s="99" t="s">
        <v>207</v>
      </c>
      <c r="B312" s="100"/>
      <c r="C312" s="100"/>
      <c r="D312" s="101"/>
    </row>
    <row r="313" spans="1:4" s="15" customFormat="1" ht="38.25" customHeight="1">
      <c r="A313" s="42">
        <v>277</v>
      </c>
      <c r="B313" s="7" t="s">
        <v>208</v>
      </c>
      <c r="C313" s="18" t="s">
        <v>36</v>
      </c>
      <c r="D313" s="41">
        <v>455000</v>
      </c>
    </row>
    <row r="314" spans="1:4" s="15" customFormat="1" ht="24.75" customHeight="1">
      <c r="A314" s="42">
        <v>278</v>
      </c>
      <c r="B314" s="7" t="s">
        <v>209</v>
      </c>
      <c r="C314" s="18" t="s">
        <v>36</v>
      </c>
      <c r="D314" s="41">
        <v>591500</v>
      </c>
    </row>
    <row r="315" spans="1:4" s="15" customFormat="1" ht="24.75" customHeight="1">
      <c r="A315" s="42">
        <v>279</v>
      </c>
      <c r="B315" s="7" t="s">
        <v>210</v>
      </c>
      <c r="C315" s="18" t="s">
        <v>36</v>
      </c>
      <c r="D315" s="41">
        <v>591500</v>
      </c>
    </row>
    <row r="316" spans="1:4" s="15" customFormat="1" ht="27.75" customHeight="1">
      <c r="A316" s="42">
        <v>280</v>
      </c>
      <c r="B316" s="7" t="s">
        <v>211</v>
      </c>
      <c r="C316" s="18" t="s">
        <v>36</v>
      </c>
      <c r="D316" s="41">
        <v>591500</v>
      </c>
    </row>
    <row r="317" spans="1:4" s="15" customFormat="1" ht="30.75" customHeight="1">
      <c r="A317" s="42">
        <v>281</v>
      </c>
      <c r="B317" s="7" t="s">
        <v>212</v>
      </c>
      <c r="C317" s="18" t="s">
        <v>36</v>
      </c>
      <c r="D317" s="41">
        <v>591500</v>
      </c>
    </row>
    <row r="318" spans="1:4" s="15" customFormat="1" ht="37.5" customHeight="1">
      <c r="A318" s="42">
        <v>282</v>
      </c>
      <c r="B318" s="7" t="s">
        <v>213</v>
      </c>
      <c r="C318" s="18" t="s">
        <v>36</v>
      </c>
      <c r="D318" s="41">
        <v>591500</v>
      </c>
    </row>
    <row r="319" spans="1:4" s="15" customFormat="1" ht="24" customHeight="1">
      <c r="A319" s="42">
        <v>283</v>
      </c>
      <c r="B319" s="7" t="s">
        <v>214</v>
      </c>
      <c r="C319" s="18" t="s">
        <v>36</v>
      </c>
      <c r="D319" s="41">
        <v>591500</v>
      </c>
    </row>
    <row r="320" spans="1:4" s="15" customFormat="1" ht="35.25" customHeight="1">
      <c r="A320" s="42">
        <v>284</v>
      </c>
      <c r="B320" s="7" t="s">
        <v>215</v>
      </c>
      <c r="C320" s="18" t="s">
        <v>36</v>
      </c>
      <c r="D320" s="41">
        <v>591500</v>
      </c>
    </row>
    <row r="321" spans="1:4" s="15" customFormat="1" ht="21.75" customHeight="1">
      <c r="A321" s="42">
        <v>285</v>
      </c>
      <c r="B321" s="7" t="s">
        <v>216</v>
      </c>
      <c r="C321" s="18" t="s">
        <v>36</v>
      </c>
      <c r="D321" s="41">
        <v>591500</v>
      </c>
    </row>
    <row r="322" spans="1:4" s="15" customFormat="1" ht="21.75" customHeight="1">
      <c r="A322" s="86" t="s">
        <v>1146</v>
      </c>
      <c r="B322" s="87"/>
      <c r="C322" s="87"/>
      <c r="D322" s="88"/>
    </row>
    <row r="323" spans="1:4" s="15" customFormat="1" ht="31.5" customHeight="1">
      <c r="A323" s="42">
        <v>286</v>
      </c>
      <c r="B323" s="7" t="s">
        <v>700</v>
      </c>
      <c r="C323" s="8" t="s">
        <v>36</v>
      </c>
      <c r="D323" s="41">
        <f>41000*1.3</f>
        <v>53300</v>
      </c>
    </row>
    <row r="324" spans="1:4" s="15" customFormat="1" ht="31.5" customHeight="1">
      <c r="A324" s="42">
        <v>287</v>
      </c>
      <c r="B324" s="7" t="s">
        <v>706</v>
      </c>
      <c r="C324" s="8" t="s">
        <v>148</v>
      </c>
      <c r="D324" s="41">
        <f>1500*1.3</f>
        <v>1950</v>
      </c>
    </row>
    <row r="325" spans="1:4" s="15" customFormat="1" ht="31.5" customHeight="1">
      <c r="A325" s="42">
        <v>288</v>
      </c>
      <c r="B325" s="7" t="s">
        <v>1201</v>
      </c>
      <c r="C325" s="8" t="s">
        <v>148</v>
      </c>
      <c r="D325" s="41">
        <f>8000*1.3</f>
        <v>10400</v>
      </c>
    </row>
    <row r="326" spans="1:4" s="15" customFormat="1" ht="31.5" customHeight="1">
      <c r="A326" s="42">
        <v>289</v>
      </c>
      <c r="B326" s="7" t="s">
        <v>1202</v>
      </c>
      <c r="C326" s="8" t="s">
        <v>36</v>
      </c>
      <c r="D326" s="41">
        <f>18000*1.3</f>
        <v>23400</v>
      </c>
    </row>
    <row r="327" spans="1:4" s="15" customFormat="1" ht="31.5" customHeight="1">
      <c r="A327" s="42">
        <v>290</v>
      </c>
      <c r="B327" s="7" t="s">
        <v>1203</v>
      </c>
      <c r="C327" s="8" t="s">
        <v>41</v>
      </c>
      <c r="D327" s="41">
        <f>4000*1.3</f>
        <v>5200</v>
      </c>
    </row>
    <row r="328" spans="1:4" s="15" customFormat="1" ht="31.5" customHeight="1">
      <c r="A328" s="42">
        <v>291</v>
      </c>
      <c r="B328" s="7" t="s">
        <v>217</v>
      </c>
      <c r="C328" s="8" t="s">
        <v>148</v>
      </c>
      <c r="D328" s="41">
        <f>5000*1.3</f>
        <v>6500</v>
      </c>
    </row>
    <row r="329" spans="1:4" s="15" customFormat="1" ht="31.5" customHeight="1">
      <c r="A329" s="42">
        <v>292</v>
      </c>
      <c r="B329" s="7" t="s">
        <v>707</v>
      </c>
      <c r="C329" s="8" t="s">
        <v>41</v>
      </c>
      <c r="D329" s="41">
        <f>4000*1.3</f>
        <v>5200</v>
      </c>
    </row>
    <row r="330" spans="1:4" s="15" customFormat="1" ht="31.5" customHeight="1">
      <c r="A330" s="42">
        <v>293</v>
      </c>
      <c r="B330" s="7" t="s">
        <v>1204</v>
      </c>
      <c r="C330" s="8" t="s">
        <v>148</v>
      </c>
      <c r="D330" s="41">
        <f>16500*1.3</f>
        <v>21450</v>
      </c>
    </row>
    <row r="331" spans="1:4" s="15" customFormat="1" ht="31.5" customHeight="1">
      <c r="A331" s="42">
        <v>294</v>
      </c>
      <c r="B331" s="7" t="s">
        <v>1205</v>
      </c>
      <c r="C331" s="8" t="s">
        <v>41</v>
      </c>
      <c r="D331" s="41">
        <f>10000*1.3</f>
        <v>13000</v>
      </c>
    </row>
    <row r="332" spans="1:4" s="15" customFormat="1" ht="31.5" customHeight="1">
      <c r="A332" s="42">
        <v>295</v>
      </c>
      <c r="B332" s="7" t="s">
        <v>1206</v>
      </c>
      <c r="C332" s="8" t="s">
        <v>36</v>
      </c>
      <c r="D332" s="41">
        <f>20000*1.3</f>
        <v>26000</v>
      </c>
    </row>
    <row r="333" spans="1:4" s="15" customFormat="1" ht="31.5" customHeight="1">
      <c r="A333" s="42">
        <v>296</v>
      </c>
      <c r="B333" s="7" t="s">
        <v>869</v>
      </c>
      <c r="C333" s="8" t="s">
        <v>148</v>
      </c>
      <c r="D333" s="41">
        <f>8000*1.3</f>
        <v>10400</v>
      </c>
    </row>
    <row r="334" spans="1:4" s="15" customFormat="1" ht="31.5" customHeight="1">
      <c r="A334" s="42">
        <v>297</v>
      </c>
      <c r="B334" s="7" t="s">
        <v>218</v>
      </c>
      <c r="C334" s="18" t="s">
        <v>148</v>
      </c>
      <c r="D334" s="41">
        <f>6500*1.3</f>
        <v>8450</v>
      </c>
    </row>
    <row r="335" spans="1:4" s="15" customFormat="1" ht="29.25" customHeight="1">
      <c r="A335" s="42">
        <v>298</v>
      </c>
      <c r="B335" s="7" t="s">
        <v>693</v>
      </c>
      <c r="C335" s="9" t="s">
        <v>148</v>
      </c>
      <c r="D335" s="41">
        <f>7000*1.3</f>
        <v>9100</v>
      </c>
    </row>
    <row r="336" spans="1:4" s="15" customFormat="1" ht="38.25" customHeight="1">
      <c r="A336" s="42">
        <v>299</v>
      </c>
      <c r="B336" s="7" t="s">
        <v>692</v>
      </c>
      <c r="C336" s="8" t="s">
        <v>148</v>
      </c>
      <c r="D336" s="41">
        <f>6000*1.3</f>
        <v>7800</v>
      </c>
    </row>
    <row r="337" spans="1:4" s="15" customFormat="1" ht="42.75" customHeight="1">
      <c r="A337" s="42">
        <v>300</v>
      </c>
      <c r="B337" s="7" t="s">
        <v>691</v>
      </c>
      <c r="C337" s="8" t="s">
        <v>148</v>
      </c>
      <c r="D337" s="41">
        <f>6500*1.3</f>
        <v>8450</v>
      </c>
    </row>
    <row r="338" spans="1:4" s="15" customFormat="1" ht="39" customHeight="1">
      <c r="A338" s="42">
        <v>301</v>
      </c>
      <c r="B338" s="7" t="s">
        <v>1207</v>
      </c>
      <c r="C338" s="8" t="s">
        <v>148</v>
      </c>
      <c r="D338" s="41">
        <f>900*1.3</f>
        <v>1170</v>
      </c>
    </row>
    <row r="339" spans="1:4" s="15" customFormat="1" ht="21.75" customHeight="1">
      <c r="A339" s="42">
        <v>302</v>
      </c>
      <c r="B339" s="7" t="s">
        <v>1208</v>
      </c>
      <c r="C339" s="8" t="s">
        <v>36</v>
      </c>
      <c r="D339" s="41">
        <f>25000*1.3</f>
        <v>32500</v>
      </c>
    </row>
    <row r="340" spans="1:4" s="15" customFormat="1" ht="41.25" customHeight="1">
      <c r="A340" s="42">
        <v>303</v>
      </c>
      <c r="B340" s="7" t="s">
        <v>705</v>
      </c>
      <c r="C340" s="8" t="s">
        <v>36</v>
      </c>
      <c r="D340" s="41">
        <f>27000*1.3</f>
        <v>35100</v>
      </c>
    </row>
    <row r="341" spans="1:4" s="15" customFormat="1" ht="40.5" customHeight="1">
      <c r="A341" s="42">
        <v>304</v>
      </c>
      <c r="B341" s="7" t="s">
        <v>701</v>
      </c>
      <c r="C341" s="8" t="s">
        <v>36</v>
      </c>
      <c r="D341" s="41">
        <f>21000*1.3</f>
        <v>27300</v>
      </c>
    </row>
    <row r="342" spans="1:4" s="15" customFormat="1" ht="39.75" customHeight="1">
      <c r="A342" s="42">
        <v>305</v>
      </c>
      <c r="B342" s="7" t="s">
        <v>702</v>
      </c>
      <c r="C342" s="8" t="s">
        <v>36</v>
      </c>
      <c r="D342" s="41">
        <f>30500*1.3</f>
        <v>39650</v>
      </c>
    </row>
    <row r="343" spans="1:4" s="15" customFormat="1" ht="34.5" customHeight="1">
      <c r="A343" s="42">
        <v>306</v>
      </c>
      <c r="B343" s="7" t="s">
        <v>699</v>
      </c>
      <c r="C343" s="8" t="s">
        <v>36</v>
      </c>
      <c r="D343" s="41">
        <f>39000*1.3</f>
        <v>50700</v>
      </c>
    </row>
    <row r="344" spans="1:4" s="15" customFormat="1" ht="36.75" customHeight="1">
      <c r="A344" s="42">
        <v>307</v>
      </c>
      <c r="B344" s="7" t="s">
        <v>695</v>
      </c>
      <c r="C344" s="8" t="s">
        <v>36</v>
      </c>
      <c r="D344" s="41">
        <f>11500*1.3</f>
        <v>14950</v>
      </c>
    </row>
    <row r="345" spans="1:4" s="15" customFormat="1" ht="35.25" customHeight="1">
      <c r="A345" s="42">
        <v>308</v>
      </c>
      <c r="B345" s="7" t="s">
        <v>697</v>
      </c>
      <c r="C345" s="8" t="s">
        <v>36</v>
      </c>
      <c r="D345" s="41">
        <f>39500*1.3</f>
        <v>51350</v>
      </c>
    </row>
    <row r="346" spans="1:4" s="15" customFormat="1" ht="39.75" customHeight="1">
      <c r="A346" s="42">
        <v>309</v>
      </c>
      <c r="B346" s="7" t="s">
        <v>696</v>
      </c>
      <c r="C346" s="8" t="s">
        <v>36</v>
      </c>
      <c r="D346" s="41">
        <f>23000*1.3</f>
        <v>29900</v>
      </c>
    </row>
    <row r="347" spans="1:4" s="15" customFormat="1" ht="33" customHeight="1">
      <c r="A347" s="42">
        <v>310</v>
      </c>
      <c r="B347" s="7" t="s">
        <v>698</v>
      </c>
      <c r="C347" s="8" t="s">
        <v>36</v>
      </c>
      <c r="D347" s="41">
        <f>59000*1.3</f>
        <v>76700</v>
      </c>
    </row>
    <row r="348" spans="1:4" s="15" customFormat="1" ht="45" customHeight="1">
      <c r="A348" s="42">
        <v>311</v>
      </c>
      <c r="B348" s="7" t="s">
        <v>694</v>
      </c>
      <c r="C348" s="8" t="s">
        <v>41</v>
      </c>
      <c r="D348" s="41">
        <f>1500*1.3</f>
        <v>1950</v>
      </c>
    </row>
    <row r="349" spans="1:4" s="15" customFormat="1" ht="45" customHeight="1">
      <c r="A349" s="42">
        <v>312</v>
      </c>
      <c r="B349" s="7" t="s">
        <v>703</v>
      </c>
      <c r="C349" s="8" t="s">
        <v>36</v>
      </c>
      <c r="D349" s="41">
        <f>25000*1.3</f>
        <v>32500</v>
      </c>
    </row>
    <row r="350" spans="1:4" s="15" customFormat="1" ht="44.25" customHeight="1">
      <c r="A350" s="42">
        <v>313</v>
      </c>
      <c r="B350" s="7" t="s">
        <v>704</v>
      </c>
      <c r="C350" s="8" t="s">
        <v>36</v>
      </c>
      <c r="D350" s="41">
        <f>30000*1.3</f>
        <v>39000</v>
      </c>
    </row>
    <row r="351" spans="1:4" s="15" customFormat="1" ht="36" customHeight="1">
      <c r="A351" s="42">
        <v>314</v>
      </c>
      <c r="B351" s="7" t="s">
        <v>1209</v>
      </c>
      <c r="C351" s="8" t="s">
        <v>36</v>
      </c>
      <c r="D351" s="41">
        <f>68500*1.3</f>
        <v>89050</v>
      </c>
    </row>
    <row r="352" spans="1:4" s="15" customFormat="1" ht="33.75" customHeight="1">
      <c r="A352" s="42">
        <v>315</v>
      </c>
      <c r="B352" s="77" t="s">
        <v>753</v>
      </c>
      <c r="C352" s="73" t="s">
        <v>36</v>
      </c>
      <c r="D352" s="41">
        <f>205700*1.3</f>
        <v>267410</v>
      </c>
    </row>
    <row r="353" spans="1:4" s="15" customFormat="1" ht="34.5" customHeight="1">
      <c r="A353" s="42">
        <v>316</v>
      </c>
      <c r="B353" s="77" t="s">
        <v>754</v>
      </c>
      <c r="C353" s="73" t="s">
        <v>36</v>
      </c>
      <c r="D353" s="41">
        <f>71400*1.3</f>
        <v>92820</v>
      </c>
    </row>
    <row r="354" spans="1:4" s="15" customFormat="1" ht="43.5" customHeight="1">
      <c r="A354" s="42">
        <v>317</v>
      </c>
      <c r="B354" s="77" t="s">
        <v>755</v>
      </c>
      <c r="C354" s="73" t="s">
        <v>36</v>
      </c>
      <c r="D354" s="41">
        <f>69500*1.3</f>
        <v>90350</v>
      </c>
    </row>
    <row r="355" spans="1:4" s="15" customFormat="1" ht="39.75" customHeight="1">
      <c r="A355" s="42">
        <v>318</v>
      </c>
      <c r="B355" s="77" t="s">
        <v>756</v>
      </c>
      <c r="C355" s="73" t="s">
        <v>36</v>
      </c>
      <c r="D355" s="41">
        <f>40800*1.3</f>
        <v>53040</v>
      </c>
    </row>
    <row r="356" spans="1:4" s="15" customFormat="1" ht="39.75" customHeight="1">
      <c r="A356" s="42">
        <v>319</v>
      </c>
      <c r="B356" s="77" t="s">
        <v>757</v>
      </c>
      <c r="C356" s="73" t="s">
        <v>36</v>
      </c>
      <c r="D356" s="41">
        <f>41200*1.3</f>
        <v>53560</v>
      </c>
    </row>
    <row r="357" spans="1:4" s="15" customFormat="1" ht="42" customHeight="1">
      <c r="A357" s="42">
        <v>320</v>
      </c>
      <c r="B357" s="77" t="s">
        <v>758</v>
      </c>
      <c r="C357" s="8" t="s">
        <v>41</v>
      </c>
      <c r="D357" s="41">
        <f>10900*1.3</f>
        <v>14170</v>
      </c>
    </row>
    <row r="358" spans="1:4" s="15" customFormat="1" ht="39" customHeight="1">
      <c r="A358" s="42">
        <v>321</v>
      </c>
      <c r="B358" s="78" t="s">
        <v>759</v>
      </c>
      <c r="C358" s="8" t="s">
        <v>41</v>
      </c>
      <c r="D358" s="41">
        <f>8200*1.3</f>
        <v>10660</v>
      </c>
    </row>
    <row r="359" spans="1:4" s="15" customFormat="1" ht="39.75" customHeight="1">
      <c r="A359" s="42">
        <v>322</v>
      </c>
      <c r="B359" s="79" t="s">
        <v>760</v>
      </c>
      <c r="C359" s="8" t="s">
        <v>41</v>
      </c>
      <c r="D359" s="41">
        <f>7500*1.3</f>
        <v>9750</v>
      </c>
    </row>
    <row r="360" spans="1:4" s="15" customFormat="1" ht="45" customHeight="1">
      <c r="A360" s="42">
        <v>323</v>
      </c>
      <c r="B360" s="77" t="s">
        <v>761</v>
      </c>
      <c r="C360" s="8" t="s">
        <v>41</v>
      </c>
      <c r="D360" s="41">
        <f>7800*1.3</f>
        <v>10140</v>
      </c>
    </row>
    <row r="361" spans="1:4" s="15" customFormat="1" ht="39.75" customHeight="1">
      <c r="A361" s="42">
        <v>324</v>
      </c>
      <c r="B361" s="77" t="s">
        <v>762</v>
      </c>
      <c r="C361" s="73" t="s">
        <v>36</v>
      </c>
      <c r="D361" s="41">
        <f>190900*1.3</f>
        <v>248170</v>
      </c>
    </row>
    <row r="362" spans="1:4" s="15" customFormat="1" ht="36" customHeight="1">
      <c r="A362" s="86" t="s">
        <v>680</v>
      </c>
      <c r="B362" s="87"/>
      <c r="C362" s="87"/>
      <c r="D362" s="88"/>
    </row>
    <row r="363" spans="1:4" s="15" customFormat="1" ht="30" customHeight="1">
      <c r="A363" s="42">
        <v>325</v>
      </c>
      <c r="B363" s="7" t="s">
        <v>219</v>
      </c>
      <c r="C363" s="18" t="s">
        <v>21</v>
      </c>
      <c r="D363" s="41">
        <v>7800</v>
      </c>
    </row>
    <row r="364" spans="1:4" s="15" customFormat="1" ht="30" customHeight="1">
      <c r="A364" s="42">
        <v>326</v>
      </c>
      <c r="B364" s="7" t="s">
        <v>220</v>
      </c>
      <c r="C364" s="18" t="s">
        <v>21</v>
      </c>
      <c r="D364" s="41">
        <v>2340</v>
      </c>
    </row>
    <row r="365" spans="1:4" s="15" customFormat="1" ht="27.75" customHeight="1">
      <c r="A365" s="42">
        <v>327</v>
      </c>
      <c r="B365" s="7" t="s">
        <v>221</v>
      </c>
      <c r="C365" s="18" t="s">
        <v>21</v>
      </c>
      <c r="D365" s="41">
        <v>1560</v>
      </c>
    </row>
    <row r="366" spans="1:4" s="15" customFormat="1" ht="25.5" customHeight="1">
      <c r="A366" s="42">
        <v>328</v>
      </c>
      <c r="B366" s="7" t="s">
        <v>222</v>
      </c>
      <c r="C366" s="18" t="s">
        <v>21</v>
      </c>
      <c r="D366" s="41">
        <v>1040</v>
      </c>
    </row>
    <row r="367" spans="1:4" s="15" customFormat="1" ht="28.5" customHeight="1">
      <c r="A367" s="42">
        <v>329</v>
      </c>
      <c r="B367" s="7" t="s">
        <v>223</v>
      </c>
      <c r="C367" s="18" t="s">
        <v>21</v>
      </c>
      <c r="D367" s="41">
        <v>1690</v>
      </c>
    </row>
    <row r="368" spans="1:4" s="15" customFormat="1" ht="25.5" customHeight="1">
      <c r="A368" s="42">
        <v>330</v>
      </c>
      <c r="B368" s="7" t="s">
        <v>224</v>
      </c>
      <c r="C368" s="18" t="s">
        <v>21</v>
      </c>
      <c r="D368" s="41">
        <v>7800</v>
      </c>
    </row>
    <row r="369" spans="1:4" s="6" customFormat="1" ht="29.25" customHeight="1">
      <c r="A369" s="42">
        <v>331</v>
      </c>
      <c r="B369" s="7" t="s">
        <v>225</v>
      </c>
      <c r="C369" s="18" t="s">
        <v>21</v>
      </c>
      <c r="D369" s="41">
        <v>1235</v>
      </c>
    </row>
    <row r="370" spans="1:4" s="15" customFormat="1" ht="29.25" customHeight="1">
      <c r="A370" s="42">
        <v>332</v>
      </c>
      <c r="B370" s="7" t="s">
        <v>226</v>
      </c>
      <c r="C370" s="18" t="s">
        <v>21</v>
      </c>
      <c r="D370" s="41">
        <v>1950</v>
      </c>
    </row>
    <row r="371" spans="1:4" s="15" customFormat="1" ht="39" customHeight="1">
      <c r="A371" s="42">
        <v>333</v>
      </c>
      <c r="B371" s="7" t="s">
        <v>227</v>
      </c>
      <c r="C371" s="18" t="s">
        <v>21</v>
      </c>
      <c r="D371" s="41">
        <v>2080</v>
      </c>
    </row>
    <row r="372" spans="1:4" s="15" customFormat="1" ht="21.75" customHeight="1">
      <c r="A372" s="42">
        <v>334</v>
      </c>
      <c r="B372" s="7" t="s">
        <v>228</v>
      </c>
      <c r="C372" s="18" t="s">
        <v>21</v>
      </c>
      <c r="D372" s="41">
        <v>975</v>
      </c>
    </row>
    <row r="373" spans="1:4" s="15" customFormat="1" ht="21.75" customHeight="1">
      <c r="A373" s="42">
        <v>335</v>
      </c>
      <c r="B373" s="7" t="s">
        <v>717</v>
      </c>
      <c r="C373" s="18" t="s">
        <v>21</v>
      </c>
      <c r="D373" s="41">
        <v>1170</v>
      </c>
    </row>
    <row r="374" spans="1:4" s="15" customFormat="1" ht="21.75" customHeight="1">
      <c r="A374" s="42">
        <v>336</v>
      </c>
      <c r="B374" s="7" t="s">
        <v>229</v>
      </c>
      <c r="C374" s="18" t="s">
        <v>21</v>
      </c>
      <c r="D374" s="41">
        <v>1820</v>
      </c>
    </row>
    <row r="375" spans="1:4" s="23" customFormat="1" ht="21.75" customHeight="1">
      <c r="A375" s="42">
        <v>337</v>
      </c>
      <c r="B375" s="7" t="s">
        <v>230</v>
      </c>
      <c r="C375" s="18" t="s">
        <v>21</v>
      </c>
      <c r="D375" s="41">
        <v>1170</v>
      </c>
    </row>
    <row r="376" spans="1:4" s="23" customFormat="1" ht="21.75" customHeight="1">
      <c r="A376" s="42">
        <v>338</v>
      </c>
      <c r="B376" s="7" t="s">
        <v>231</v>
      </c>
      <c r="C376" s="18" t="s">
        <v>21</v>
      </c>
      <c r="D376" s="41">
        <v>1690</v>
      </c>
    </row>
    <row r="377" spans="1:4" s="15" customFormat="1" ht="21.75" customHeight="1">
      <c r="A377" s="42">
        <v>339</v>
      </c>
      <c r="B377" s="7" t="s">
        <v>718</v>
      </c>
      <c r="C377" s="18" t="s">
        <v>21</v>
      </c>
      <c r="D377" s="41">
        <v>4550</v>
      </c>
    </row>
    <row r="378" spans="1:4" s="15" customFormat="1" ht="27" customHeight="1">
      <c r="A378" s="42">
        <v>340</v>
      </c>
      <c r="B378" s="7" t="s">
        <v>232</v>
      </c>
      <c r="C378" s="18" t="s">
        <v>21</v>
      </c>
      <c r="D378" s="41">
        <v>1430</v>
      </c>
    </row>
    <row r="379" spans="1:4" s="15" customFormat="1" ht="21.75" customHeight="1">
      <c r="A379" s="42">
        <v>341</v>
      </c>
      <c r="B379" s="7" t="s">
        <v>233</v>
      </c>
      <c r="C379" s="18" t="s">
        <v>21</v>
      </c>
      <c r="D379" s="41">
        <v>1300</v>
      </c>
    </row>
    <row r="380" spans="1:4" s="15" customFormat="1" ht="21.75" customHeight="1">
      <c r="A380" s="42">
        <v>342</v>
      </c>
      <c r="B380" s="7" t="s">
        <v>234</v>
      </c>
      <c r="C380" s="18" t="s">
        <v>21</v>
      </c>
      <c r="D380" s="41">
        <v>1235</v>
      </c>
    </row>
    <row r="381" spans="1:4" s="15" customFormat="1" ht="27" customHeight="1">
      <c r="A381" s="42">
        <v>343</v>
      </c>
      <c r="B381" s="7" t="s">
        <v>235</v>
      </c>
      <c r="C381" s="18" t="s">
        <v>21</v>
      </c>
      <c r="D381" s="41">
        <v>1235</v>
      </c>
    </row>
    <row r="382" spans="1:4" s="15" customFormat="1" ht="21.75" customHeight="1">
      <c r="A382" s="42">
        <v>344</v>
      </c>
      <c r="B382" s="7" t="s">
        <v>236</v>
      </c>
      <c r="C382" s="18" t="s">
        <v>21</v>
      </c>
      <c r="D382" s="41">
        <v>1235</v>
      </c>
    </row>
    <row r="383" spans="1:4" s="15" customFormat="1" ht="21.75" customHeight="1">
      <c r="A383" s="42">
        <v>345</v>
      </c>
      <c r="B383" s="7" t="s">
        <v>719</v>
      </c>
      <c r="C383" s="18" t="s">
        <v>21</v>
      </c>
      <c r="D383" s="41">
        <v>1235</v>
      </c>
    </row>
    <row r="384" spans="1:4" s="15" customFormat="1" ht="21.75" customHeight="1">
      <c r="A384" s="42">
        <v>346</v>
      </c>
      <c r="B384" s="7" t="s">
        <v>237</v>
      </c>
      <c r="C384" s="18" t="s">
        <v>21</v>
      </c>
      <c r="D384" s="41">
        <v>1235</v>
      </c>
    </row>
    <row r="385" spans="1:4" s="15" customFormat="1" ht="27.75" customHeight="1">
      <c r="A385" s="42">
        <v>347</v>
      </c>
      <c r="B385" s="7" t="s">
        <v>238</v>
      </c>
      <c r="C385" s="18" t="s">
        <v>21</v>
      </c>
      <c r="D385" s="41">
        <v>1235</v>
      </c>
    </row>
    <row r="386" spans="1:4" s="15" customFormat="1" ht="28.5" customHeight="1">
      <c r="A386" s="42">
        <v>348</v>
      </c>
      <c r="B386" s="7" t="s">
        <v>239</v>
      </c>
      <c r="C386" s="18" t="s">
        <v>21</v>
      </c>
      <c r="D386" s="41">
        <v>1235</v>
      </c>
    </row>
    <row r="387" spans="1:4" s="15" customFormat="1" ht="36.75" customHeight="1">
      <c r="A387" s="42">
        <v>349</v>
      </c>
      <c r="B387" s="7" t="s">
        <v>240</v>
      </c>
      <c r="C387" s="18" t="s">
        <v>21</v>
      </c>
      <c r="D387" s="41">
        <v>1235</v>
      </c>
    </row>
    <row r="388" spans="1:4" s="15" customFormat="1" ht="21.75" customHeight="1">
      <c r="A388" s="42">
        <v>350</v>
      </c>
      <c r="B388" s="7" t="s">
        <v>241</v>
      </c>
      <c r="C388" s="18" t="s">
        <v>21</v>
      </c>
      <c r="D388" s="41">
        <v>1625</v>
      </c>
    </row>
    <row r="389" spans="1:4" s="15" customFormat="1" ht="21.75" customHeight="1">
      <c r="A389" s="42">
        <v>351</v>
      </c>
      <c r="B389" s="7" t="s">
        <v>242</v>
      </c>
      <c r="C389" s="18" t="s">
        <v>21</v>
      </c>
      <c r="D389" s="41">
        <v>2340</v>
      </c>
    </row>
    <row r="390" spans="1:4" s="15" customFormat="1" ht="21.75" customHeight="1">
      <c r="A390" s="42">
        <v>352</v>
      </c>
      <c r="B390" s="7" t="s">
        <v>243</v>
      </c>
      <c r="C390" s="18" t="s">
        <v>21</v>
      </c>
      <c r="D390" s="41">
        <v>2340</v>
      </c>
    </row>
    <row r="391" spans="1:4" s="15" customFormat="1" ht="21.75" customHeight="1">
      <c r="A391" s="42">
        <v>353</v>
      </c>
      <c r="B391" s="7" t="s">
        <v>244</v>
      </c>
      <c r="C391" s="18" t="s">
        <v>21</v>
      </c>
      <c r="D391" s="41">
        <v>1235</v>
      </c>
    </row>
    <row r="392" spans="1:4" s="15" customFormat="1" ht="38.25" customHeight="1">
      <c r="A392" s="42">
        <v>354</v>
      </c>
      <c r="B392" s="7" t="s">
        <v>245</v>
      </c>
      <c r="C392" s="18" t="s">
        <v>21</v>
      </c>
      <c r="D392" s="41">
        <v>1560</v>
      </c>
    </row>
    <row r="393" spans="1:4" s="15" customFormat="1" ht="30" customHeight="1">
      <c r="A393" s="42">
        <v>355</v>
      </c>
      <c r="B393" s="7" t="s">
        <v>246</v>
      </c>
      <c r="C393" s="18" t="s">
        <v>21</v>
      </c>
      <c r="D393" s="41">
        <v>1560</v>
      </c>
    </row>
    <row r="394" spans="1:4" s="15" customFormat="1" ht="32.25" customHeight="1">
      <c r="A394" s="42">
        <v>356</v>
      </c>
      <c r="B394" s="7" t="s">
        <v>247</v>
      </c>
      <c r="C394" s="18" t="s">
        <v>21</v>
      </c>
      <c r="D394" s="41">
        <v>2470</v>
      </c>
    </row>
    <row r="395" spans="1:4" s="15" customFormat="1" ht="27.75" customHeight="1">
      <c r="A395" s="42">
        <v>357</v>
      </c>
      <c r="B395" s="7" t="s">
        <v>248</v>
      </c>
      <c r="C395" s="18" t="s">
        <v>21</v>
      </c>
      <c r="D395" s="41">
        <v>1235</v>
      </c>
    </row>
    <row r="396" spans="1:4" s="15" customFormat="1" ht="36.75" customHeight="1">
      <c r="A396" s="42">
        <v>358</v>
      </c>
      <c r="B396" s="7" t="s">
        <v>249</v>
      </c>
      <c r="C396" s="18" t="s">
        <v>21</v>
      </c>
      <c r="D396" s="41">
        <v>1430</v>
      </c>
    </row>
    <row r="397" spans="1:4" s="15" customFormat="1" ht="28.5" customHeight="1">
      <c r="A397" s="42">
        <v>359</v>
      </c>
      <c r="B397" s="7" t="s">
        <v>250</v>
      </c>
      <c r="C397" s="18" t="s">
        <v>21</v>
      </c>
      <c r="D397" s="41">
        <v>1235</v>
      </c>
    </row>
    <row r="398" spans="1:4" s="15" customFormat="1" ht="31.5" customHeight="1">
      <c r="A398" s="42">
        <v>360</v>
      </c>
      <c r="B398" s="7" t="s">
        <v>251</v>
      </c>
      <c r="C398" s="18" t="s">
        <v>21</v>
      </c>
      <c r="D398" s="41">
        <v>1560</v>
      </c>
    </row>
    <row r="399" spans="1:4" s="15" customFormat="1" ht="41.25" customHeight="1">
      <c r="A399" s="42">
        <v>361</v>
      </c>
      <c r="B399" s="7" t="s">
        <v>252</v>
      </c>
      <c r="C399" s="18" t="s">
        <v>21</v>
      </c>
      <c r="D399" s="41">
        <v>1560</v>
      </c>
    </row>
    <row r="400" spans="1:4" s="15" customFormat="1" ht="27.75" customHeight="1">
      <c r="A400" s="42">
        <v>362</v>
      </c>
      <c r="B400" s="7" t="s">
        <v>253</v>
      </c>
      <c r="C400" s="18" t="s">
        <v>21</v>
      </c>
      <c r="D400" s="41">
        <v>3120</v>
      </c>
    </row>
    <row r="401" spans="1:4" s="15" customFormat="1" ht="25.5" customHeight="1">
      <c r="A401" s="42">
        <v>363</v>
      </c>
      <c r="B401" s="7" t="s">
        <v>720</v>
      </c>
      <c r="C401" s="18" t="s">
        <v>21</v>
      </c>
      <c r="D401" s="41">
        <v>1560</v>
      </c>
    </row>
    <row r="402" spans="1:4" s="15" customFormat="1" ht="30" customHeight="1">
      <c r="A402" s="42">
        <v>364</v>
      </c>
      <c r="B402" s="7" t="s">
        <v>254</v>
      </c>
      <c r="C402" s="18" t="s">
        <v>21</v>
      </c>
      <c r="D402" s="41">
        <v>2600</v>
      </c>
    </row>
    <row r="403" spans="1:4" s="15" customFormat="1" ht="30.75" customHeight="1">
      <c r="A403" s="42">
        <v>365</v>
      </c>
      <c r="B403" s="7" t="s">
        <v>255</v>
      </c>
      <c r="C403" s="18" t="s">
        <v>21</v>
      </c>
      <c r="D403" s="41">
        <v>4940</v>
      </c>
    </row>
    <row r="404" spans="1:4" s="15" customFormat="1" ht="25.5" customHeight="1">
      <c r="A404" s="42">
        <v>366</v>
      </c>
      <c r="B404" s="7" t="s">
        <v>256</v>
      </c>
      <c r="C404" s="18" t="s">
        <v>21</v>
      </c>
      <c r="D404" s="41">
        <v>3900</v>
      </c>
    </row>
    <row r="405" spans="1:4" s="15" customFormat="1" ht="28.5" customHeight="1">
      <c r="A405" s="42">
        <v>367</v>
      </c>
      <c r="B405" s="7" t="s">
        <v>871</v>
      </c>
      <c r="C405" s="18" t="s">
        <v>551</v>
      </c>
      <c r="D405" s="41">
        <v>3640</v>
      </c>
    </row>
    <row r="406" spans="1:4" s="15" customFormat="1" ht="26.25" customHeight="1">
      <c r="A406" s="42">
        <v>368</v>
      </c>
      <c r="B406" s="7" t="s">
        <v>257</v>
      </c>
      <c r="C406" s="18" t="s">
        <v>21</v>
      </c>
      <c r="D406" s="41">
        <v>1170</v>
      </c>
    </row>
    <row r="407" spans="1:4" s="15" customFormat="1" ht="32.25" customHeight="1">
      <c r="A407" s="42">
        <v>369</v>
      </c>
      <c r="B407" s="7" t="s">
        <v>258</v>
      </c>
      <c r="C407" s="18" t="s">
        <v>21</v>
      </c>
      <c r="D407" s="41">
        <v>1495</v>
      </c>
    </row>
    <row r="408" spans="1:4" s="15" customFormat="1" ht="33.75" customHeight="1">
      <c r="A408" s="42">
        <v>370</v>
      </c>
      <c r="B408" s="7" t="s">
        <v>721</v>
      </c>
      <c r="C408" s="18" t="s">
        <v>21</v>
      </c>
      <c r="D408" s="41">
        <v>1430</v>
      </c>
    </row>
    <row r="409" spans="1:4" s="15" customFormat="1" ht="33.75" customHeight="1">
      <c r="A409" s="42">
        <v>371</v>
      </c>
      <c r="B409" s="7" t="s">
        <v>259</v>
      </c>
      <c r="C409" s="18" t="s">
        <v>21</v>
      </c>
      <c r="D409" s="41">
        <v>1625</v>
      </c>
    </row>
    <row r="410" spans="1:4" s="15" customFormat="1" ht="39" customHeight="1">
      <c r="A410" s="42">
        <v>372</v>
      </c>
      <c r="B410" s="7" t="s">
        <v>260</v>
      </c>
      <c r="C410" s="18" t="s">
        <v>21</v>
      </c>
      <c r="D410" s="41">
        <v>1690</v>
      </c>
    </row>
    <row r="411" spans="1:4" s="15" customFormat="1" ht="35.25" customHeight="1">
      <c r="A411" s="42">
        <v>373</v>
      </c>
      <c r="B411" s="7" t="s">
        <v>261</v>
      </c>
      <c r="C411" s="18" t="s">
        <v>21</v>
      </c>
      <c r="D411" s="41">
        <v>1235</v>
      </c>
    </row>
    <row r="412" spans="1:4" s="15" customFormat="1" ht="28.5" customHeight="1">
      <c r="A412" s="42">
        <v>374</v>
      </c>
      <c r="B412" s="7" t="s">
        <v>262</v>
      </c>
      <c r="C412" s="18" t="s">
        <v>21</v>
      </c>
      <c r="D412" s="41">
        <v>845</v>
      </c>
    </row>
    <row r="413" spans="1:4" s="15" customFormat="1" ht="38.25" customHeight="1">
      <c r="A413" s="42">
        <v>375</v>
      </c>
      <c r="B413" s="7" t="s">
        <v>263</v>
      </c>
      <c r="C413" s="18" t="s">
        <v>21</v>
      </c>
      <c r="D413" s="41">
        <v>3055</v>
      </c>
    </row>
    <row r="414" spans="1:4" s="15" customFormat="1" ht="35.25" customHeight="1">
      <c r="A414" s="42">
        <v>376</v>
      </c>
      <c r="B414" s="7" t="s">
        <v>264</v>
      </c>
      <c r="C414" s="18" t="s">
        <v>21</v>
      </c>
      <c r="D414" s="41">
        <v>1690</v>
      </c>
    </row>
    <row r="415" spans="1:4" s="15" customFormat="1" ht="30" customHeight="1">
      <c r="A415" s="42">
        <v>377</v>
      </c>
      <c r="B415" s="7" t="s">
        <v>265</v>
      </c>
      <c r="C415" s="18" t="s">
        <v>21</v>
      </c>
      <c r="D415" s="41">
        <v>910</v>
      </c>
    </row>
    <row r="416" spans="1:4" s="15" customFormat="1" ht="31.5" customHeight="1">
      <c r="A416" s="42">
        <v>378</v>
      </c>
      <c r="B416" s="7" t="s">
        <v>266</v>
      </c>
      <c r="C416" s="18" t="s">
        <v>21</v>
      </c>
      <c r="D416" s="41">
        <v>1300</v>
      </c>
    </row>
    <row r="417" spans="1:4" s="15" customFormat="1" ht="28.5" customHeight="1">
      <c r="A417" s="42">
        <v>379</v>
      </c>
      <c r="B417" s="7" t="s">
        <v>267</v>
      </c>
      <c r="C417" s="18" t="s">
        <v>21</v>
      </c>
      <c r="D417" s="41">
        <v>1560</v>
      </c>
    </row>
    <row r="418" spans="1:4" s="15" customFormat="1" ht="32.25" customHeight="1">
      <c r="A418" s="42">
        <v>380</v>
      </c>
      <c r="B418" s="7" t="s">
        <v>268</v>
      </c>
      <c r="C418" s="18" t="s">
        <v>21</v>
      </c>
      <c r="D418" s="41">
        <v>1755</v>
      </c>
    </row>
    <row r="419" spans="1:4" s="15" customFormat="1" ht="27" customHeight="1">
      <c r="A419" s="42">
        <v>381</v>
      </c>
      <c r="B419" s="7" t="s">
        <v>269</v>
      </c>
      <c r="C419" s="18" t="s">
        <v>21</v>
      </c>
      <c r="D419" s="41">
        <v>910</v>
      </c>
    </row>
    <row r="420" spans="1:4" s="15" customFormat="1" ht="27.75" customHeight="1">
      <c r="A420" s="42">
        <v>382</v>
      </c>
      <c r="B420" s="7" t="s">
        <v>270</v>
      </c>
      <c r="C420" s="18" t="s">
        <v>21</v>
      </c>
      <c r="D420" s="41">
        <v>1040</v>
      </c>
    </row>
    <row r="421" spans="1:4" s="15" customFormat="1" ht="27" customHeight="1">
      <c r="A421" s="42">
        <v>383</v>
      </c>
      <c r="B421" s="7" t="s">
        <v>272</v>
      </c>
      <c r="C421" s="18" t="s">
        <v>21</v>
      </c>
      <c r="D421" s="41">
        <v>1430</v>
      </c>
    </row>
    <row r="422" spans="1:4" s="15" customFormat="1" ht="38.25" customHeight="1">
      <c r="A422" s="42">
        <v>384</v>
      </c>
      <c r="B422" s="7" t="s">
        <v>273</v>
      </c>
      <c r="C422" s="18" t="s">
        <v>21</v>
      </c>
      <c r="D422" s="41">
        <v>1820</v>
      </c>
    </row>
    <row r="423" spans="1:4" s="15" customFormat="1" ht="25.5" customHeight="1">
      <c r="A423" s="42">
        <v>385</v>
      </c>
      <c r="B423" s="7" t="s">
        <v>271</v>
      </c>
      <c r="C423" s="18" t="s">
        <v>21</v>
      </c>
      <c r="D423" s="41">
        <v>1560</v>
      </c>
    </row>
    <row r="424" spans="1:4" s="15" customFormat="1" ht="21" customHeight="1">
      <c r="A424" s="86" t="s">
        <v>1147</v>
      </c>
      <c r="B424" s="87"/>
      <c r="C424" s="87"/>
      <c r="D424" s="88"/>
    </row>
    <row r="425" spans="1:4" s="15" customFormat="1" ht="37.5" customHeight="1">
      <c r="A425" s="42">
        <v>386</v>
      </c>
      <c r="B425" s="7" t="s">
        <v>709</v>
      </c>
      <c r="C425" s="18" t="s">
        <v>21</v>
      </c>
      <c r="D425" s="41">
        <v>53950</v>
      </c>
    </row>
    <row r="426" spans="1:4" s="15" customFormat="1" ht="37.5" customHeight="1">
      <c r="A426" s="42">
        <v>387</v>
      </c>
      <c r="B426" s="7" t="s">
        <v>710</v>
      </c>
      <c r="C426" s="18" t="s">
        <v>21</v>
      </c>
      <c r="D426" s="41">
        <v>91000</v>
      </c>
    </row>
    <row r="427" spans="1:4" s="15" customFormat="1" ht="37.5" customHeight="1">
      <c r="A427" s="42">
        <v>388</v>
      </c>
      <c r="B427" s="7" t="s">
        <v>711</v>
      </c>
      <c r="C427" s="18" t="s">
        <v>21</v>
      </c>
      <c r="D427" s="41">
        <v>115700</v>
      </c>
    </row>
    <row r="428" spans="1:4" s="15" customFormat="1" ht="37.5" customHeight="1">
      <c r="A428" s="42">
        <v>389</v>
      </c>
      <c r="B428" s="7" t="s">
        <v>712</v>
      </c>
      <c r="C428" s="18" t="s">
        <v>21</v>
      </c>
      <c r="D428" s="41">
        <v>221000</v>
      </c>
    </row>
    <row r="429" spans="1:4" s="15" customFormat="1" ht="37.5" customHeight="1">
      <c r="A429" s="42">
        <v>390</v>
      </c>
      <c r="B429" s="7" t="s">
        <v>274</v>
      </c>
      <c r="C429" s="18" t="s">
        <v>21</v>
      </c>
      <c r="D429" s="41">
        <v>37050</v>
      </c>
    </row>
    <row r="430" spans="1:4" s="15" customFormat="1" ht="25.5" customHeight="1">
      <c r="A430" s="86" t="s">
        <v>1139</v>
      </c>
      <c r="B430" s="87"/>
      <c r="C430" s="87"/>
      <c r="D430" s="88"/>
    </row>
    <row r="431" spans="1:4" s="6" customFormat="1" ht="36" customHeight="1">
      <c r="A431" s="40">
        <v>391</v>
      </c>
      <c r="B431" s="55" t="s">
        <v>878</v>
      </c>
      <c r="C431" s="57" t="s">
        <v>148</v>
      </c>
      <c r="D431" s="64">
        <f>1000*1.3</f>
        <v>1300</v>
      </c>
    </row>
    <row r="432" spans="1:4" s="6" customFormat="1" ht="36" customHeight="1">
      <c r="A432" s="40">
        <v>392</v>
      </c>
      <c r="B432" s="55" t="s">
        <v>879</v>
      </c>
      <c r="C432" s="57" t="s">
        <v>148</v>
      </c>
      <c r="D432" s="64">
        <f>1000*1.3</f>
        <v>1300</v>
      </c>
    </row>
    <row r="433" spans="1:4" s="6" customFormat="1" ht="36" customHeight="1">
      <c r="A433" s="40">
        <v>393</v>
      </c>
      <c r="B433" s="55" t="s">
        <v>920</v>
      </c>
      <c r="C433" s="57" t="s">
        <v>148</v>
      </c>
      <c r="D433" s="64">
        <f>4200*1.3</f>
        <v>5460</v>
      </c>
    </row>
    <row r="434" spans="1:4" s="6" customFormat="1" ht="36" customHeight="1">
      <c r="A434" s="40">
        <v>394</v>
      </c>
      <c r="B434" s="55" t="s">
        <v>921</v>
      </c>
      <c r="C434" s="57" t="s">
        <v>148</v>
      </c>
      <c r="D434" s="64">
        <f>2200*1.3</f>
        <v>2860</v>
      </c>
    </row>
    <row r="435" spans="1:4" s="6" customFormat="1" ht="36" customHeight="1">
      <c r="A435" s="40">
        <v>395</v>
      </c>
      <c r="B435" s="55" t="s">
        <v>922</v>
      </c>
      <c r="C435" s="57" t="s">
        <v>148</v>
      </c>
      <c r="D435" s="64">
        <f>3200*1.3</f>
        <v>4160</v>
      </c>
    </row>
    <row r="436" spans="1:4" s="6" customFormat="1" ht="36" customHeight="1">
      <c r="A436" s="40">
        <v>396</v>
      </c>
      <c r="B436" s="55" t="s">
        <v>281</v>
      </c>
      <c r="C436" s="57" t="s">
        <v>148</v>
      </c>
      <c r="D436" s="64">
        <f>2900*1.3</f>
        <v>3770</v>
      </c>
    </row>
    <row r="437" spans="1:4" s="6" customFormat="1" ht="36" customHeight="1">
      <c r="A437" s="40">
        <v>397</v>
      </c>
      <c r="B437" s="55" t="s">
        <v>923</v>
      </c>
      <c r="C437" s="57" t="s">
        <v>148</v>
      </c>
      <c r="D437" s="64">
        <f>2900*1.3</f>
        <v>3770</v>
      </c>
    </row>
    <row r="438" spans="1:4" s="6" customFormat="1" ht="36" customHeight="1">
      <c r="A438" s="40">
        <v>398</v>
      </c>
      <c r="B438" s="55" t="s">
        <v>282</v>
      </c>
      <c r="C438" s="57" t="s">
        <v>148</v>
      </c>
      <c r="D438" s="64">
        <f>4200*1.3</f>
        <v>5460</v>
      </c>
    </row>
    <row r="439" spans="1:4" s="6" customFormat="1" ht="36" customHeight="1">
      <c r="A439" s="40">
        <v>399</v>
      </c>
      <c r="B439" s="55" t="s">
        <v>924</v>
      </c>
      <c r="C439" s="57" t="s">
        <v>148</v>
      </c>
      <c r="D439" s="64">
        <f>4500*1.3</f>
        <v>5850</v>
      </c>
    </row>
    <row r="440" spans="1:4" s="6" customFormat="1" ht="36" customHeight="1">
      <c r="A440" s="40">
        <v>400</v>
      </c>
      <c r="B440" s="55" t="s">
        <v>277</v>
      </c>
      <c r="C440" s="57" t="s">
        <v>148</v>
      </c>
      <c r="D440" s="64">
        <f>4600*1.3</f>
        <v>5980</v>
      </c>
    </row>
    <row r="441" spans="1:4" s="15" customFormat="1" ht="38.25" customHeight="1">
      <c r="A441" s="40">
        <v>401</v>
      </c>
      <c r="B441" s="55" t="s">
        <v>280</v>
      </c>
      <c r="C441" s="57" t="s">
        <v>148</v>
      </c>
      <c r="D441" s="64">
        <f>4200*1.3</f>
        <v>5460</v>
      </c>
    </row>
    <row r="442" spans="1:4" s="15" customFormat="1" ht="44.25" customHeight="1">
      <c r="A442" s="40">
        <v>402</v>
      </c>
      <c r="B442" s="55" t="s">
        <v>925</v>
      </c>
      <c r="C442" s="57" t="s">
        <v>148</v>
      </c>
      <c r="D442" s="64">
        <f>4500*1.3</f>
        <v>5850</v>
      </c>
    </row>
    <row r="443" spans="1:4" s="15" customFormat="1" ht="27.75" customHeight="1">
      <c r="A443" s="40">
        <v>403</v>
      </c>
      <c r="B443" s="55" t="s">
        <v>279</v>
      </c>
      <c r="C443" s="57" t="s">
        <v>148</v>
      </c>
      <c r="D443" s="64">
        <f>2200*1.3</f>
        <v>2860</v>
      </c>
    </row>
    <row r="444" spans="1:4" s="15" customFormat="1" ht="27" customHeight="1">
      <c r="A444" s="40">
        <v>404</v>
      </c>
      <c r="B444" s="55" t="s">
        <v>278</v>
      </c>
      <c r="C444" s="57" t="s">
        <v>148</v>
      </c>
      <c r="D444" s="64">
        <f>2400*1.3</f>
        <v>3120</v>
      </c>
    </row>
    <row r="445" spans="1:4" s="15" customFormat="1" ht="25.5" customHeight="1">
      <c r="A445" s="40">
        <v>405</v>
      </c>
      <c r="B445" s="55" t="s">
        <v>926</v>
      </c>
      <c r="C445" s="57" t="s">
        <v>148</v>
      </c>
      <c r="D445" s="64">
        <f>2700*1.3</f>
        <v>3510</v>
      </c>
    </row>
    <row r="446" spans="1:4" s="15" customFormat="1" ht="37.5" customHeight="1">
      <c r="A446" s="40">
        <v>406</v>
      </c>
      <c r="B446" s="55" t="s">
        <v>927</v>
      </c>
      <c r="C446" s="57" t="s">
        <v>148</v>
      </c>
      <c r="D446" s="64">
        <f>23000*1.3</f>
        <v>29900</v>
      </c>
    </row>
    <row r="447" spans="1:4" s="15" customFormat="1" ht="36" customHeight="1">
      <c r="A447" s="40">
        <v>407</v>
      </c>
      <c r="B447" s="55" t="s">
        <v>74</v>
      </c>
      <c r="C447" s="57" t="s">
        <v>148</v>
      </c>
      <c r="D447" s="64">
        <f>12000*1.3</f>
        <v>15600</v>
      </c>
    </row>
    <row r="448" spans="1:4" s="15" customFormat="1" ht="38.25" customHeight="1">
      <c r="A448" s="40">
        <v>408</v>
      </c>
      <c r="B448" s="55" t="s">
        <v>880</v>
      </c>
      <c r="C448" s="57" t="s">
        <v>148</v>
      </c>
      <c r="D448" s="64">
        <f>23500*1.3</f>
        <v>30550</v>
      </c>
    </row>
    <row r="449" spans="1:4" s="15" customFormat="1" ht="32.25" customHeight="1">
      <c r="A449" s="40">
        <v>409</v>
      </c>
      <c r="B449" s="55" t="s">
        <v>933</v>
      </c>
      <c r="C449" s="57" t="s">
        <v>148</v>
      </c>
      <c r="D449" s="64">
        <f>15000*1.3</f>
        <v>19500</v>
      </c>
    </row>
    <row r="450" spans="1:4" s="15" customFormat="1" ht="36.75" customHeight="1">
      <c r="A450" s="40">
        <v>410</v>
      </c>
      <c r="B450" s="55" t="s">
        <v>934</v>
      </c>
      <c r="C450" s="57" t="s">
        <v>148</v>
      </c>
      <c r="D450" s="64">
        <f>17500*1.3</f>
        <v>22750</v>
      </c>
    </row>
    <row r="451" spans="1:4" s="15" customFormat="1" ht="36.75" customHeight="1">
      <c r="A451" s="40">
        <v>411</v>
      </c>
      <c r="B451" s="55" t="s">
        <v>935</v>
      </c>
      <c r="C451" s="57" t="s">
        <v>148</v>
      </c>
      <c r="D451" s="64">
        <f>27000*1.3</f>
        <v>35100</v>
      </c>
    </row>
    <row r="452" spans="1:4" s="15" customFormat="1" ht="42" customHeight="1">
      <c r="A452" s="40">
        <v>412</v>
      </c>
      <c r="B452" s="55" t="s">
        <v>928</v>
      </c>
      <c r="C452" s="57" t="s">
        <v>148</v>
      </c>
      <c r="D452" s="64">
        <f>3700*1.3</f>
        <v>4810</v>
      </c>
    </row>
    <row r="453" spans="1:4" s="15" customFormat="1" ht="60.75" customHeight="1">
      <c r="A453" s="40">
        <v>413</v>
      </c>
      <c r="B453" s="55" t="s">
        <v>1213</v>
      </c>
      <c r="C453" s="57" t="s">
        <v>148</v>
      </c>
      <c r="D453" s="64">
        <f>4200*1.3</f>
        <v>5460</v>
      </c>
    </row>
    <row r="454" spans="1:4" s="15" customFormat="1" ht="33.75" customHeight="1">
      <c r="A454" s="40">
        <v>414</v>
      </c>
      <c r="B454" s="55" t="s">
        <v>929</v>
      </c>
      <c r="C454" s="57" t="s">
        <v>148</v>
      </c>
      <c r="D454" s="64">
        <f>5200*1.3</f>
        <v>6760</v>
      </c>
    </row>
    <row r="455" spans="1:4" s="15" customFormat="1" ht="38.25" customHeight="1">
      <c r="A455" s="40">
        <v>415</v>
      </c>
      <c r="B455" s="55" t="s">
        <v>1214</v>
      </c>
      <c r="C455" s="57" t="s">
        <v>148</v>
      </c>
      <c r="D455" s="64">
        <f>8000*1.3</f>
        <v>10400</v>
      </c>
    </row>
    <row r="456" spans="1:4" s="15" customFormat="1" ht="35.25" customHeight="1">
      <c r="A456" s="40">
        <v>416</v>
      </c>
      <c r="B456" s="55" t="s">
        <v>930</v>
      </c>
      <c r="C456" s="57" t="s">
        <v>148</v>
      </c>
      <c r="D456" s="64">
        <f>8000*1.3</f>
        <v>10400</v>
      </c>
    </row>
    <row r="457" spans="1:4" s="15" customFormat="1" ht="24" customHeight="1">
      <c r="A457" s="40">
        <v>417</v>
      </c>
      <c r="B457" s="55" t="s">
        <v>275</v>
      </c>
      <c r="C457" s="57" t="s">
        <v>148</v>
      </c>
      <c r="D457" s="64">
        <f>10000*1.3</f>
        <v>13000</v>
      </c>
    </row>
    <row r="458" spans="1:4" s="15" customFormat="1" ht="27" customHeight="1">
      <c r="A458" s="40">
        <v>418</v>
      </c>
      <c r="B458" s="55" t="s">
        <v>932</v>
      </c>
      <c r="C458" s="57" t="s">
        <v>148</v>
      </c>
      <c r="D458" s="64">
        <f>9000*1.3</f>
        <v>11700</v>
      </c>
    </row>
    <row r="459" spans="1:4" s="15" customFormat="1" ht="27" customHeight="1">
      <c r="A459" s="40">
        <v>419</v>
      </c>
      <c r="B459" s="55" t="s">
        <v>881</v>
      </c>
      <c r="C459" s="57" t="s">
        <v>148</v>
      </c>
      <c r="D459" s="64">
        <f>6200*1.3</f>
        <v>8060</v>
      </c>
    </row>
    <row r="460" spans="1:4" s="15" customFormat="1" ht="39" customHeight="1">
      <c r="A460" s="40">
        <v>420</v>
      </c>
      <c r="B460" s="55" t="s">
        <v>931</v>
      </c>
      <c r="C460" s="57" t="s">
        <v>148</v>
      </c>
      <c r="D460" s="64">
        <f>15000*1.3</f>
        <v>19500</v>
      </c>
    </row>
    <row r="461" spans="1:4" s="15" customFormat="1" ht="30" customHeight="1">
      <c r="A461" s="40">
        <v>421</v>
      </c>
      <c r="B461" s="55" t="s">
        <v>882</v>
      </c>
      <c r="C461" s="57" t="s">
        <v>148</v>
      </c>
      <c r="D461" s="64">
        <f>12000*1.3</f>
        <v>15600</v>
      </c>
    </row>
    <row r="462" spans="1:4" s="15" customFormat="1" ht="28.5" customHeight="1">
      <c r="A462" s="40">
        <v>422</v>
      </c>
      <c r="B462" s="55" t="s">
        <v>883</v>
      </c>
      <c r="C462" s="57" t="s">
        <v>148</v>
      </c>
      <c r="D462" s="64">
        <f>12000*1.3</f>
        <v>15600</v>
      </c>
    </row>
    <row r="463" spans="1:4" s="15" customFormat="1" ht="33.75" customHeight="1">
      <c r="A463" s="40">
        <v>423</v>
      </c>
      <c r="B463" s="55" t="s">
        <v>884</v>
      </c>
      <c r="C463" s="57" t="s">
        <v>148</v>
      </c>
      <c r="D463" s="64">
        <f>15000*1.3</f>
        <v>19500</v>
      </c>
    </row>
    <row r="464" spans="1:4" s="15" customFormat="1" ht="42" customHeight="1">
      <c r="A464" s="40">
        <v>424</v>
      </c>
      <c r="B464" s="55" t="s">
        <v>885</v>
      </c>
      <c r="C464" s="57" t="s">
        <v>148</v>
      </c>
      <c r="D464" s="64">
        <f aca="true" t="shared" si="0" ref="D464:D470">12000*1.3</f>
        <v>15600</v>
      </c>
    </row>
    <row r="465" spans="1:4" s="15" customFormat="1" ht="42.75" customHeight="1">
      <c r="A465" s="40">
        <v>425</v>
      </c>
      <c r="B465" s="55" t="s">
        <v>886</v>
      </c>
      <c r="C465" s="57" t="s">
        <v>148</v>
      </c>
      <c r="D465" s="64">
        <f t="shared" si="0"/>
        <v>15600</v>
      </c>
    </row>
    <row r="466" spans="1:4" s="15" customFormat="1" ht="37.5" customHeight="1">
      <c r="A466" s="40">
        <v>426</v>
      </c>
      <c r="B466" s="55" t="s">
        <v>887</v>
      </c>
      <c r="C466" s="57" t="s">
        <v>148</v>
      </c>
      <c r="D466" s="64">
        <f t="shared" si="0"/>
        <v>15600</v>
      </c>
    </row>
    <row r="467" spans="1:4" s="15" customFormat="1" ht="40.5" customHeight="1">
      <c r="A467" s="40">
        <v>427</v>
      </c>
      <c r="B467" s="55" t="s">
        <v>888</v>
      </c>
      <c r="C467" s="57" t="s">
        <v>148</v>
      </c>
      <c r="D467" s="64">
        <f t="shared" si="0"/>
        <v>15600</v>
      </c>
    </row>
    <row r="468" spans="1:4" s="15" customFormat="1" ht="31.5" customHeight="1">
      <c r="A468" s="40">
        <v>428</v>
      </c>
      <c r="B468" s="55" t="s">
        <v>889</v>
      </c>
      <c r="C468" s="57" t="s">
        <v>148</v>
      </c>
      <c r="D468" s="64">
        <f t="shared" si="0"/>
        <v>15600</v>
      </c>
    </row>
    <row r="469" spans="1:4" s="15" customFormat="1" ht="36" customHeight="1">
      <c r="A469" s="40">
        <v>429</v>
      </c>
      <c r="B469" s="55" t="s">
        <v>890</v>
      </c>
      <c r="C469" s="57" t="s">
        <v>148</v>
      </c>
      <c r="D469" s="64">
        <f t="shared" si="0"/>
        <v>15600</v>
      </c>
    </row>
    <row r="470" spans="1:4" s="15" customFormat="1" ht="36" customHeight="1">
      <c r="A470" s="40">
        <v>430</v>
      </c>
      <c r="B470" s="55" t="s">
        <v>891</v>
      </c>
      <c r="C470" s="57" t="s">
        <v>148</v>
      </c>
      <c r="D470" s="64">
        <f t="shared" si="0"/>
        <v>15600</v>
      </c>
    </row>
    <row r="471" spans="1:4" s="15" customFormat="1" ht="37.5" customHeight="1">
      <c r="A471" s="40">
        <v>431</v>
      </c>
      <c r="B471" s="55" t="s">
        <v>892</v>
      </c>
      <c r="C471" s="57" t="s">
        <v>148</v>
      </c>
      <c r="D471" s="64">
        <f>27000*1.3</f>
        <v>35100</v>
      </c>
    </row>
    <row r="472" spans="1:4" s="15" customFormat="1" ht="36" customHeight="1">
      <c r="A472" s="40">
        <v>432</v>
      </c>
      <c r="B472" s="55" t="s">
        <v>893</v>
      </c>
      <c r="C472" s="57" t="s">
        <v>148</v>
      </c>
      <c r="D472" s="64">
        <f aca="true" t="shared" si="1" ref="D472:D477">32000*1.3</f>
        <v>41600</v>
      </c>
    </row>
    <row r="473" spans="1:4" s="15" customFormat="1" ht="33.75" customHeight="1">
      <c r="A473" s="40">
        <v>433</v>
      </c>
      <c r="B473" s="55" t="s">
        <v>894</v>
      </c>
      <c r="C473" s="57" t="s">
        <v>148</v>
      </c>
      <c r="D473" s="64">
        <f t="shared" si="1"/>
        <v>41600</v>
      </c>
    </row>
    <row r="474" spans="1:4" s="15" customFormat="1" ht="36" customHeight="1">
      <c r="A474" s="40">
        <v>434</v>
      </c>
      <c r="B474" s="55" t="s">
        <v>895</v>
      </c>
      <c r="C474" s="57" t="s">
        <v>148</v>
      </c>
      <c r="D474" s="64">
        <f t="shared" si="1"/>
        <v>41600</v>
      </c>
    </row>
    <row r="475" spans="1:4" s="15" customFormat="1" ht="51" customHeight="1">
      <c r="A475" s="40">
        <v>435</v>
      </c>
      <c r="B475" s="55" t="s">
        <v>896</v>
      </c>
      <c r="C475" s="57" t="s">
        <v>148</v>
      </c>
      <c r="D475" s="64">
        <f t="shared" si="1"/>
        <v>41600</v>
      </c>
    </row>
    <row r="476" spans="1:4" s="15" customFormat="1" ht="36.75" customHeight="1">
      <c r="A476" s="40">
        <v>436</v>
      </c>
      <c r="B476" s="55" t="s">
        <v>897</v>
      </c>
      <c r="C476" s="57" t="s">
        <v>148</v>
      </c>
      <c r="D476" s="64">
        <f t="shared" si="1"/>
        <v>41600</v>
      </c>
    </row>
    <row r="477" spans="1:4" s="15" customFormat="1" ht="37.5" customHeight="1">
      <c r="A477" s="40">
        <v>437</v>
      </c>
      <c r="B477" s="38" t="s">
        <v>897</v>
      </c>
      <c r="C477" s="57" t="s">
        <v>148</v>
      </c>
      <c r="D477" s="64">
        <f t="shared" si="1"/>
        <v>41600</v>
      </c>
    </row>
    <row r="478" spans="1:4" s="15" customFormat="1" ht="35.25" customHeight="1">
      <c r="A478" s="40">
        <v>438</v>
      </c>
      <c r="B478" s="7" t="s">
        <v>898</v>
      </c>
      <c r="C478" s="8" t="s">
        <v>148</v>
      </c>
      <c r="D478" s="76">
        <f>17000*1.3</f>
        <v>22100</v>
      </c>
    </row>
    <row r="479" spans="1:4" s="15" customFormat="1" ht="39.75" customHeight="1">
      <c r="A479" s="40">
        <v>439</v>
      </c>
      <c r="B479" s="7" t="s">
        <v>1215</v>
      </c>
      <c r="C479" s="8" t="s">
        <v>148</v>
      </c>
      <c r="D479" s="76">
        <f>20000*1.3</f>
        <v>26000</v>
      </c>
    </row>
    <row r="480" spans="1:4" s="15" customFormat="1" ht="36.75" customHeight="1">
      <c r="A480" s="40">
        <v>440</v>
      </c>
      <c r="B480" s="7" t="s">
        <v>1216</v>
      </c>
      <c r="C480" s="8" t="s">
        <v>148</v>
      </c>
      <c r="D480" s="76">
        <f>35000*1.3</f>
        <v>45500</v>
      </c>
    </row>
    <row r="481" spans="1:4" s="15" customFormat="1" ht="27" customHeight="1">
      <c r="A481" s="40">
        <v>441</v>
      </c>
      <c r="B481" s="7" t="s">
        <v>899</v>
      </c>
      <c r="C481" s="8" t="s">
        <v>148</v>
      </c>
      <c r="D481" s="76">
        <f>35000*1.3</f>
        <v>45500</v>
      </c>
    </row>
    <row r="482" spans="1:4" s="15" customFormat="1" ht="32.25" customHeight="1">
      <c r="A482" s="40">
        <v>442</v>
      </c>
      <c r="B482" s="38" t="s">
        <v>803</v>
      </c>
      <c r="C482" s="57" t="s">
        <v>148</v>
      </c>
      <c r="D482" s="64">
        <f>16000*1.3</f>
        <v>20800</v>
      </c>
    </row>
    <row r="483" spans="1:4" s="15" customFormat="1" ht="36.75" customHeight="1">
      <c r="A483" s="40">
        <v>443</v>
      </c>
      <c r="B483" s="38" t="s">
        <v>900</v>
      </c>
      <c r="C483" s="57" t="s">
        <v>148</v>
      </c>
      <c r="D483" s="64">
        <f>21000*1.3</f>
        <v>27300</v>
      </c>
    </row>
    <row r="484" spans="1:4" s="15" customFormat="1" ht="40.5" customHeight="1">
      <c r="A484" s="40">
        <v>444</v>
      </c>
      <c r="B484" s="38" t="s">
        <v>901</v>
      </c>
      <c r="C484" s="57" t="s">
        <v>148</v>
      </c>
      <c r="D484" s="64">
        <f>23000*1.3</f>
        <v>29900</v>
      </c>
    </row>
    <row r="485" spans="1:4" s="15" customFormat="1" ht="36" customHeight="1">
      <c r="A485" s="40">
        <v>445</v>
      </c>
      <c r="B485" s="38" t="s">
        <v>902</v>
      </c>
      <c r="C485" s="56" t="s">
        <v>148</v>
      </c>
      <c r="D485" s="64">
        <f>35000*1.3</f>
        <v>45500</v>
      </c>
    </row>
    <row r="486" spans="1:4" s="15" customFormat="1" ht="34.5" customHeight="1">
      <c r="A486" s="40">
        <v>446</v>
      </c>
      <c r="B486" s="38" t="s">
        <v>903</v>
      </c>
      <c r="C486" s="57" t="s">
        <v>148</v>
      </c>
      <c r="D486" s="64">
        <f>21000*1.3</f>
        <v>27300</v>
      </c>
    </row>
    <row r="487" spans="1:4" s="15" customFormat="1" ht="45.75" customHeight="1">
      <c r="A487" s="40">
        <v>447</v>
      </c>
      <c r="B487" s="38" t="s">
        <v>904</v>
      </c>
      <c r="C487" s="57" t="s">
        <v>148</v>
      </c>
      <c r="D487" s="64">
        <f>37000*1.3</f>
        <v>48100</v>
      </c>
    </row>
    <row r="488" spans="1:4" s="15" customFormat="1" ht="43.5" customHeight="1">
      <c r="A488" s="40">
        <v>448</v>
      </c>
      <c r="B488" s="38" t="s">
        <v>1217</v>
      </c>
      <c r="C488" s="57" t="s">
        <v>148</v>
      </c>
      <c r="D488" s="64">
        <f>37000*1.3</f>
        <v>48100</v>
      </c>
    </row>
    <row r="489" spans="1:4" s="15" customFormat="1" ht="43.5" customHeight="1">
      <c r="A489" s="40">
        <v>449</v>
      </c>
      <c r="B489" s="38" t="s">
        <v>905</v>
      </c>
      <c r="C489" s="57" t="s">
        <v>148</v>
      </c>
      <c r="D489" s="64">
        <f>21000*1.3</f>
        <v>27300</v>
      </c>
    </row>
    <row r="490" spans="1:4" s="15" customFormat="1" ht="43.5" customHeight="1">
      <c r="A490" s="40">
        <v>450</v>
      </c>
      <c r="B490" s="38" t="s">
        <v>906</v>
      </c>
      <c r="C490" s="57" t="s">
        <v>148</v>
      </c>
      <c r="D490" s="64">
        <f>23000*1.3</f>
        <v>29900</v>
      </c>
    </row>
    <row r="491" spans="1:4" s="15" customFormat="1" ht="43.5" customHeight="1">
      <c r="A491" s="40">
        <v>451</v>
      </c>
      <c r="B491" s="38" t="s">
        <v>907</v>
      </c>
      <c r="C491" s="57" t="s">
        <v>148</v>
      </c>
      <c r="D491" s="64">
        <f>35000*1.3</f>
        <v>45500</v>
      </c>
    </row>
    <row r="492" spans="1:4" s="15" customFormat="1" ht="43.5" customHeight="1">
      <c r="A492" s="40">
        <v>452</v>
      </c>
      <c r="B492" s="38" t="s">
        <v>908</v>
      </c>
      <c r="C492" s="57" t="s">
        <v>148</v>
      </c>
      <c r="D492" s="64">
        <f>21000*1.3</f>
        <v>27300</v>
      </c>
    </row>
    <row r="493" spans="1:4" s="15" customFormat="1" ht="43.5" customHeight="1">
      <c r="A493" s="40">
        <v>453</v>
      </c>
      <c r="B493" s="38" t="s">
        <v>909</v>
      </c>
      <c r="C493" s="57" t="s">
        <v>148</v>
      </c>
      <c r="D493" s="64">
        <f>35000*1.3</f>
        <v>45500</v>
      </c>
    </row>
    <row r="494" spans="1:4" s="15" customFormat="1" ht="31.5" customHeight="1">
      <c r="A494" s="40">
        <v>454</v>
      </c>
      <c r="B494" s="38" t="s">
        <v>910</v>
      </c>
      <c r="C494" s="57" t="s">
        <v>148</v>
      </c>
      <c r="D494" s="64">
        <f>21000*1.3</f>
        <v>27300</v>
      </c>
    </row>
    <row r="495" spans="1:4" s="15" customFormat="1" ht="43.5" customHeight="1">
      <c r="A495" s="40">
        <v>455</v>
      </c>
      <c r="B495" s="38" t="s">
        <v>911</v>
      </c>
      <c r="C495" s="57" t="s">
        <v>148</v>
      </c>
      <c r="D495" s="64">
        <f>35000*1.3</f>
        <v>45500</v>
      </c>
    </row>
    <row r="496" spans="1:4" s="15" customFormat="1" ht="40.5" customHeight="1">
      <c r="A496" s="40">
        <v>456</v>
      </c>
      <c r="B496" s="38" t="s">
        <v>912</v>
      </c>
      <c r="C496" s="57" t="s">
        <v>148</v>
      </c>
      <c r="D496" s="64">
        <f>21000*1.3</f>
        <v>27300</v>
      </c>
    </row>
    <row r="497" spans="1:4" s="15" customFormat="1" ht="59.25" customHeight="1">
      <c r="A497" s="40">
        <v>457</v>
      </c>
      <c r="B497" s="38" t="s">
        <v>913</v>
      </c>
      <c r="C497" s="57" t="s">
        <v>148</v>
      </c>
      <c r="D497" s="64">
        <f>35000*1.3</f>
        <v>45500</v>
      </c>
    </row>
    <row r="498" spans="1:4" s="15" customFormat="1" ht="25.5" customHeight="1">
      <c r="A498" s="40">
        <v>458</v>
      </c>
      <c r="B498" s="38" t="s">
        <v>914</v>
      </c>
      <c r="C498" s="57" t="s">
        <v>148</v>
      </c>
      <c r="D498" s="64">
        <f>21000*1.3</f>
        <v>27300</v>
      </c>
    </row>
    <row r="499" spans="1:4" s="15" customFormat="1" ht="38.25" customHeight="1">
      <c r="A499" s="40">
        <v>459</v>
      </c>
      <c r="B499" s="38" t="s">
        <v>915</v>
      </c>
      <c r="C499" s="57" t="s">
        <v>148</v>
      </c>
      <c r="D499" s="64">
        <f>35000*1.3</f>
        <v>45500</v>
      </c>
    </row>
    <row r="500" spans="1:4" s="15" customFormat="1" ht="35.25" customHeight="1">
      <c r="A500" s="40">
        <v>460</v>
      </c>
      <c r="B500" s="38" t="s">
        <v>916</v>
      </c>
      <c r="C500" s="57" t="s">
        <v>148</v>
      </c>
      <c r="D500" s="64">
        <f>35000*1.3</f>
        <v>45500</v>
      </c>
    </row>
    <row r="501" spans="1:4" s="15" customFormat="1" ht="32.25" customHeight="1">
      <c r="A501" s="40">
        <v>461</v>
      </c>
      <c r="B501" s="38" t="s">
        <v>917</v>
      </c>
      <c r="C501" s="57" t="s">
        <v>148</v>
      </c>
      <c r="D501" s="64">
        <f>47000*1.3</f>
        <v>61100</v>
      </c>
    </row>
    <row r="502" spans="1:4" s="15" customFormat="1" ht="53.25" customHeight="1">
      <c r="A502" s="40">
        <v>462</v>
      </c>
      <c r="B502" s="38" t="s">
        <v>918</v>
      </c>
      <c r="C502" s="57" t="s">
        <v>148</v>
      </c>
      <c r="D502" s="64">
        <f>47000*1.3</f>
        <v>61100</v>
      </c>
    </row>
    <row r="503" spans="1:4" s="15" customFormat="1" ht="49.5" customHeight="1">
      <c r="A503" s="40">
        <v>463</v>
      </c>
      <c r="B503" s="38" t="s">
        <v>276</v>
      </c>
      <c r="C503" s="57" t="s">
        <v>148</v>
      </c>
      <c r="D503" s="64">
        <f>95000*1.3</f>
        <v>123500</v>
      </c>
    </row>
    <row r="504" spans="1:4" s="15" customFormat="1" ht="35.25" customHeight="1">
      <c r="A504" s="40">
        <v>464</v>
      </c>
      <c r="B504" s="38" t="s">
        <v>919</v>
      </c>
      <c r="C504" s="57" t="s">
        <v>148</v>
      </c>
      <c r="D504" s="64">
        <f>37000*1.3</f>
        <v>48100</v>
      </c>
    </row>
    <row r="505" spans="1:4" s="15" customFormat="1" ht="27" customHeight="1">
      <c r="A505" s="107" t="s">
        <v>283</v>
      </c>
      <c r="B505" s="108"/>
      <c r="C505" s="108"/>
      <c r="D505" s="109"/>
    </row>
    <row r="506" spans="1:4" s="15" customFormat="1" ht="35.25" customHeight="1">
      <c r="A506" s="42">
        <v>465</v>
      </c>
      <c r="B506" s="39" t="s">
        <v>857</v>
      </c>
      <c r="C506" s="18" t="s">
        <v>284</v>
      </c>
      <c r="D506" s="41">
        <v>2873</v>
      </c>
    </row>
    <row r="507" spans="1:4" s="15" customFormat="1" ht="30" customHeight="1">
      <c r="A507" s="42">
        <v>466</v>
      </c>
      <c r="B507" s="39" t="s">
        <v>858</v>
      </c>
      <c r="C507" s="18" t="s">
        <v>284</v>
      </c>
      <c r="D507" s="41">
        <v>3211</v>
      </c>
    </row>
    <row r="508" spans="1:4" s="15" customFormat="1" ht="30" customHeight="1">
      <c r="A508" s="42">
        <v>467</v>
      </c>
      <c r="B508" s="39" t="s">
        <v>859</v>
      </c>
      <c r="C508" s="18" t="s">
        <v>284</v>
      </c>
      <c r="D508" s="41">
        <v>806</v>
      </c>
    </row>
    <row r="509" spans="1:4" s="15" customFormat="1" ht="30" customHeight="1">
      <c r="A509" s="42">
        <v>468</v>
      </c>
      <c r="B509" s="39" t="s">
        <v>860</v>
      </c>
      <c r="C509" s="18" t="s">
        <v>284</v>
      </c>
      <c r="D509" s="41">
        <v>4654</v>
      </c>
    </row>
    <row r="510" spans="1:4" s="15" customFormat="1" ht="30" customHeight="1">
      <c r="A510" s="42">
        <v>469</v>
      </c>
      <c r="B510" s="39" t="s">
        <v>855</v>
      </c>
      <c r="C510" s="18" t="s">
        <v>284</v>
      </c>
      <c r="D510" s="41">
        <v>8645</v>
      </c>
    </row>
    <row r="511" spans="1:4" s="15" customFormat="1" ht="41.25" customHeight="1">
      <c r="A511" s="42">
        <v>470</v>
      </c>
      <c r="B511" s="39" t="s">
        <v>854</v>
      </c>
      <c r="C511" s="18" t="s">
        <v>284</v>
      </c>
      <c r="D511" s="41">
        <v>19006</v>
      </c>
    </row>
    <row r="512" spans="1:4" s="15" customFormat="1" ht="27.75" customHeight="1">
      <c r="A512" s="42">
        <v>471</v>
      </c>
      <c r="B512" s="39" t="s">
        <v>856</v>
      </c>
      <c r="C512" s="18" t="s">
        <v>284</v>
      </c>
      <c r="D512" s="41">
        <v>3445</v>
      </c>
    </row>
    <row r="513" spans="1:4" s="15" customFormat="1" ht="27.75" customHeight="1">
      <c r="A513" s="42">
        <v>472</v>
      </c>
      <c r="B513" s="39" t="s">
        <v>861</v>
      </c>
      <c r="C513" s="18" t="s">
        <v>284</v>
      </c>
      <c r="D513" s="41">
        <v>819</v>
      </c>
    </row>
    <row r="514" spans="1:4" s="15" customFormat="1" ht="27.75" customHeight="1">
      <c r="A514" s="42">
        <v>473</v>
      </c>
      <c r="B514" s="39" t="s">
        <v>599</v>
      </c>
      <c r="C514" s="18" t="s">
        <v>284</v>
      </c>
      <c r="D514" s="41">
        <v>3302</v>
      </c>
    </row>
    <row r="515" spans="1:4" s="15" customFormat="1" ht="27.75" customHeight="1">
      <c r="A515" s="42">
        <v>474</v>
      </c>
      <c r="B515" s="39" t="s">
        <v>585</v>
      </c>
      <c r="C515" s="18" t="s">
        <v>284</v>
      </c>
      <c r="D515" s="41">
        <v>3172</v>
      </c>
    </row>
    <row r="516" spans="1:4" s="15" customFormat="1" ht="27.75" customHeight="1">
      <c r="A516" s="42">
        <v>475</v>
      </c>
      <c r="B516" s="39" t="s">
        <v>580</v>
      </c>
      <c r="C516" s="18" t="s">
        <v>284</v>
      </c>
      <c r="D516" s="41">
        <v>4134</v>
      </c>
    </row>
    <row r="517" spans="1:4" s="15" customFormat="1" ht="27.75" customHeight="1">
      <c r="A517" s="42">
        <v>476</v>
      </c>
      <c r="B517" s="39" t="s">
        <v>624</v>
      </c>
      <c r="C517" s="18" t="s">
        <v>284</v>
      </c>
      <c r="D517" s="41">
        <v>1144</v>
      </c>
    </row>
    <row r="518" spans="1:4" s="15" customFormat="1" ht="27.75" customHeight="1">
      <c r="A518" s="42">
        <v>477</v>
      </c>
      <c r="B518" s="39" t="s">
        <v>285</v>
      </c>
      <c r="C518" s="18" t="s">
        <v>284</v>
      </c>
      <c r="D518" s="41">
        <v>1378</v>
      </c>
    </row>
    <row r="519" spans="1:4" s="15" customFormat="1" ht="32.25" customHeight="1">
      <c r="A519" s="42">
        <v>478</v>
      </c>
      <c r="B519" s="39" t="s">
        <v>286</v>
      </c>
      <c r="C519" s="18" t="s">
        <v>284</v>
      </c>
      <c r="D519" s="41">
        <v>4290</v>
      </c>
    </row>
    <row r="520" spans="1:4" s="15" customFormat="1" ht="34.5" customHeight="1">
      <c r="A520" s="42">
        <v>479</v>
      </c>
      <c r="B520" s="39" t="s">
        <v>627</v>
      </c>
      <c r="C520" s="18" t="s">
        <v>284</v>
      </c>
      <c r="D520" s="41">
        <v>1560</v>
      </c>
    </row>
    <row r="521" spans="1:4" s="15" customFormat="1" ht="27" customHeight="1">
      <c r="A521" s="42">
        <v>480</v>
      </c>
      <c r="B521" s="39" t="s">
        <v>605</v>
      </c>
      <c r="C521" s="18" t="s">
        <v>284</v>
      </c>
      <c r="D521" s="41">
        <v>858</v>
      </c>
    </row>
    <row r="522" spans="1:4" s="15" customFormat="1" ht="21" customHeight="1">
      <c r="A522" s="42">
        <v>481</v>
      </c>
      <c r="B522" s="39" t="s">
        <v>287</v>
      </c>
      <c r="C522" s="18" t="s">
        <v>284</v>
      </c>
      <c r="D522" s="41">
        <v>4433</v>
      </c>
    </row>
    <row r="523" spans="1:4" s="15" customFormat="1" ht="21" customHeight="1">
      <c r="A523" s="42">
        <v>482</v>
      </c>
      <c r="B523" s="39" t="s">
        <v>586</v>
      </c>
      <c r="C523" s="18" t="s">
        <v>284</v>
      </c>
      <c r="D523" s="41">
        <v>2470</v>
      </c>
    </row>
    <row r="524" spans="1:4" s="15" customFormat="1" ht="21" customHeight="1">
      <c r="A524" s="42">
        <v>483</v>
      </c>
      <c r="B524" s="39" t="s">
        <v>606</v>
      </c>
      <c r="C524" s="18" t="s">
        <v>284</v>
      </c>
      <c r="D524" s="41">
        <v>1001</v>
      </c>
    </row>
    <row r="525" spans="1:4" s="15" customFormat="1" ht="21" customHeight="1">
      <c r="A525" s="42">
        <v>484</v>
      </c>
      <c r="B525" s="39" t="s">
        <v>607</v>
      </c>
      <c r="C525" s="18" t="s">
        <v>284</v>
      </c>
      <c r="D525" s="41">
        <v>1612</v>
      </c>
    </row>
    <row r="526" spans="1:4" s="15" customFormat="1" ht="21" customHeight="1">
      <c r="A526" s="42">
        <v>485</v>
      </c>
      <c r="B526" s="39" t="s">
        <v>288</v>
      </c>
      <c r="C526" s="18" t="s">
        <v>284</v>
      </c>
      <c r="D526" s="41">
        <v>637</v>
      </c>
    </row>
    <row r="527" spans="1:4" s="15" customFormat="1" ht="26.25" customHeight="1">
      <c r="A527" s="42">
        <v>486</v>
      </c>
      <c r="B527" s="39" t="s">
        <v>289</v>
      </c>
      <c r="C527" s="18" t="s">
        <v>284</v>
      </c>
      <c r="D527" s="41">
        <v>923</v>
      </c>
    </row>
    <row r="528" spans="1:4" s="15" customFormat="1" ht="29.25" customHeight="1">
      <c r="A528" s="42">
        <v>487</v>
      </c>
      <c r="B528" s="39" t="s">
        <v>665</v>
      </c>
      <c r="C528" s="18" t="s">
        <v>284</v>
      </c>
      <c r="D528" s="41">
        <v>2873</v>
      </c>
    </row>
    <row r="529" spans="1:4" s="15" customFormat="1" ht="33" customHeight="1">
      <c r="A529" s="42">
        <v>488</v>
      </c>
      <c r="B529" s="39" t="s">
        <v>290</v>
      </c>
      <c r="C529" s="18" t="s">
        <v>284</v>
      </c>
      <c r="D529" s="41">
        <v>5122</v>
      </c>
    </row>
    <row r="530" spans="1:4" s="15" customFormat="1" ht="36" customHeight="1">
      <c r="A530" s="42">
        <v>489</v>
      </c>
      <c r="B530" s="39" t="s">
        <v>581</v>
      </c>
      <c r="C530" s="18" t="s">
        <v>284</v>
      </c>
      <c r="D530" s="41">
        <v>2275</v>
      </c>
    </row>
    <row r="531" spans="1:4" s="15" customFormat="1" ht="21" customHeight="1">
      <c r="A531" s="42">
        <v>490</v>
      </c>
      <c r="B531" s="39" t="s">
        <v>582</v>
      </c>
      <c r="C531" s="18" t="s">
        <v>284</v>
      </c>
      <c r="D531" s="41">
        <v>3848</v>
      </c>
    </row>
    <row r="532" spans="1:4" s="15" customFormat="1" ht="21" customHeight="1">
      <c r="A532" s="42">
        <v>491</v>
      </c>
      <c r="B532" s="39" t="s">
        <v>633</v>
      </c>
      <c r="C532" s="18" t="s">
        <v>284</v>
      </c>
      <c r="D532" s="41">
        <v>6422</v>
      </c>
    </row>
    <row r="533" spans="1:4" s="15" customFormat="1" ht="29.25" customHeight="1">
      <c r="A533" s="42">
        <v>492</v>
      </c>
      <c r="B533" s="39" t="s">
        <v>291</v>
      </c>
      <c r="C533" s="18" t="s">
        <v>284</v>
      </c>
      <c r="D533" s="41">
        <v>5928</v>
      </c>
    </row>
    <row r="534" spans="1:4" s="15" customFormat="1" ht="38.25" customHeight="1">
      <c r="A534" s="42">
        <v>493</v>
      </c>
      <c r="B534" s="39" t="s">
        <v>292</v>
      </c>
      <c r="C534" s="18" t="s">
        <v>284</v>
      </c>
      <c r="D534" s="41">
        <v>18655</v>
      </c>
    </row>
    <row r="535" spans="1:4" s="15" customFormat="1" ht="21.75" customHeight="1">
      <c r="A535" s="42">
        <v>494</v>
      </c>
      <c r="B535" s="39" t="s">
        <v>614</v>
      </c>
      <c r="C535" s="18" t="s">
        <v>284</v>
      </c>
      <c r="D535" s="41">
        <v>2210</v>
      </c>
    </row>
    <row r="536" spans="1:4" s="15" customFormat="1" ht="33" customHeight="1">
      <c r="A536" s="42">
        <v>495</v>
      </c>
      <c r="B536" s="39" t="s">
        <v>583</v>
      </c>
      <c r="C536" s="18" t="s">
        <v>284</v>
      </c>
      <c r="D536" s="41">
        <v>3003</v>
      </c>
    </row>
    <row r="537" spans="1:4" s="15" customFormat="1" ht="21.75" customHeight="1">
      <c r="A537" s="42">
        <v>496</v>
      </c>
      <c r="B537" s="39" t="s">
        <v>584</v>
      </c>
      <c r="C537" s="18" t="s">
        <v>284</v>
      </c>
      <c r="D537" s="41">
        <v>2743</v>
      </c>
    </row>
    <row r="538" spans="1:4" s="15" customFormat="1" ht="21.75" customHeight="1">
      <c r="A538" s="42">
        <v>497</v>
      </c>
      <c r="B538" s="39" t="s">
        <v>563</v>
      </c>
      <c r="C538" s="18" t="s">
        <v>284</v>
      </c>
      <c r="D538" s="41">
        <v>5005</v>
      </c>
    </row>
    <row r="539" spans="1:4" s="15" customFormat="1" ht="21.75" customHeight="1">
      <c r="A539" s="42">
        <v>498</v>
      </c>
      <c r="B539" s="39" t="s">
        <v>602</v>
      </c>
      <c r="C539" s="18" t="s">
        <v>284</v>
      </c>
      <c r="D539" s="41">
        <v>2756</v>
      </c>
    </row>
    <row r="540" spans="1:4" s="15" customFormat="1" ht="21.75" customHeight="1">
      <c r="A540" s="42">
        <v>499</v>
      </c>
      <c r="B540" s="39" t="s">
        <v>608</v>
      </c>
      <c r="C540" s="18" t="s">
        <v>284</v>
      </c>
      <c r="D540" s="41">
        <v>858</v>
      </c>
    </row>
    <row r="541" spans="1:4" s="15" customFormat="1" ht="21.75" customHeight="1">
      <c r="A541" s="42">
        <v>500</v>
      </c>
      <c r="B541" s="39" t="s">
        <v>616</v>
      </c>
      <c r="C541" s="18" t="s">
        <v>284</v>
      </c>
      <c r="D541" s="41">
        <v>2613</v>
      </c>
    </row>
    <row r="542" spans="1:4" s="15" customFormat="1" ht="21.75" customHeight="1">
      <c r="A542" s="42">
        <v>501</v>
      </c>
      <c r="B542" s="39" t="s">
        <v>293</v>
      </c>
      <c r="C542" s="18" t="s">
        <v>284</v>
      </c>
      <c r="D542" s="41">
        <v>910</v>
      </c>
    </row>
    <row r="543" spans="1:4" s="15" customFormat="1" ht="21.75" customHeight="1">
      <c r="A543" s="42">
        <v>502</v>
      </c>
      <c r="B543" s="39" t="s">
        <v>294</v>
      </c>
      <c r="C543" s="18" t="s">
        <v>284</v>
      </c>
      <c r="D543" s="41">
        <v>845</v>
      </c>
    </row>
    <row r="544" spans="1:4" s="15" customFormat="1" ht="21.75" customHeight="1">
      <c r="A544" s="42">
        <v>503</v>
      </c>
      <c r="B544" s="39" t="s">
        <v>295</v>
      </c>
      <c r="C544" s="18" t="s">
        <v>284</v>
      </c>
      <c r="D544" s="41">
        <v>5915</v>
      </c>
    </row>
    <row r="545" spans="1:4" s="15" customFormat="1" ht="30" customHeight="1">
      <c r="A545" s="42">
        <v>504</v>
      </c>
      <c r="B545" s="39" t="s">
        <v>594</v>
      </c>
      <c r="C545" s="18" t="s">
        <v>284</v>
      </c>
      <c r="D545" s="41">
        <v>8086</v>
      </c>
    </row>
    <row r="546" spans="1:4" s="15" customFormat="1" ht="21.75" customHeight="1">
      <c r="A546" s="42">
        <v>505</v>
      </c>
      <c r="B546" s="39" t="s">
        <v>593</v>
      </c>
      <c r="C546" s="18" t="s">
        <v>284</v>
      </c>
      <c r="D546" s="41">
        <v>1950</v>
      </c>
    </row>
    <row r="547" spans="1:4" s="15" customFormat="1" ht="21.75" customHeight="1">
      <c r="A547" s="42">
        <v>506</v>
      </c>
      <c r="B547" s="39" t="s">
        <v>296</v>
      </c>
      <c r="C547" s="18" t="s">
        <v>284</v>
      </c>
      <c r="D547" s="41">
        <v>546</v>
      </c>
    </row>
    <row r="548" spans="1:4" s="15" customFormat="1" ht="21.75" customHeight="1">
      <c r="A548" s="42">
        <v>507</v>
      </c>
      <c r="B548" s="39" t="s">
        <v>297</v>
      </c>
      <c r="C548" s="18" t="s">
        <v>284</v>
      </c>
      <c r="D548" s="41">
        <v>4667</v>
      </c>
    </row>
    <row r="549" spans="1:4" s="15" customFormat="1" ht="21.75" customHeight="1">
      <c r="A549" s="42">
        <v>508</v>
      </c>
      <c r="B549" s="39" t="s">
        <v>339</v>
      </c>
      <c r="C549" s="18" t="s">
        <v>284</v>
      </c>
      <c r="D549" s="41">
        <v>1144</v>
      </c>
    </row>
    <row r="550" spans="1:4" s="15" customFormat="1" ht="21.75" customHeight="1">
      <c r="A550" s="42">
        <v>509</v>
      </c>
      <c r="B550" s="39" t="s">
        <v>298</v>
      </c>
      <c r="C550" s="18" t="s">
        <v>284</v>
      </c>
      <c r="D550" s="41">
        <v>494</v>
      </c>
    </row>
    <row r="551" spans="1:4" s="15" customFormat="1" ht="21.75" customHeight="1">
      <c r="A551" s="42">
        <v>510</v>
      </c>
      <c r="B551" s="39" t="s">
        <v>604</v>
      </c>
      <c r="C551" s="18" t="s">
        <v>284</v>
      </c>
      <c r="D551" s="41">
        <v>780</v>
      </c>
    </row>
    <row r="552" spans="1:4" s="15" customFormat="1" ht="21.75" customHeight="1">
      <c r="A552" s="42">
        <v>511</v>
      </c>
      <c r="B552" s="39" t="s">
        <v>299</v>
      </c>
      <c r="C552" s="18" t="s">
        <v>284</v>
      </c>
      <c r="D552" s="41">
        <v>1131</v>
      </c>
    </row>
    <row r="553" spans="1:4" s="15" customFormat="1" ht="21.75" customHeight="1">
      <c r="A553" s="42">
        <v>512</v>
      </c>
      <c r="B553" s="39" t="s">
        <v>300</v>
      </c>
      <c r="C553" s="18" t="s">
        <v>284</v>
      </c>
      <c r="D553" s="41">
        <v>3016</v>
      </c>
    </row>
    <row r="554" spans="1:4" s="15" customFormat="1" ht="21.75" customHeight="1">
      <c r="A554" s="42">
        <v>513</v>
      </c>
      <c r="B554" s="39" t="s">
        <v>301</v>
      </c>
      <c r="C554" s="18" t="s">
        <v>284</v>
      </c>
      <c r="D554" s="41">
        <v>910</v>
      </c>
    </row>
    <row r="555" spans="1:4" s="15" customFormat="1" ht="21.75" customHeight="1">
      <c r="A555" s="42">
        <v>514</v>
      </c>
      <c r="B555" s="39" t="s">
        <v>302</v>
      </c>
      <c r="C555" s="18" t="s">
        <v>284</v>
      </c>
      <c r="D555" s="41">
        <v>325</v>
      </c>
    </row>
    <row r="556" spans="1:4" s="15" customFormat="1" ht="21.75" customHeight="1">
      <c r="A556" s="42">
        <v>515</v>
      </c>
      <c r="B556" s="39" t="s">
        <v>578</v>
      </c>
      <c r="C556" s="18" t="s">
        <v>284</v>
      </c>
      <c r="D556" s="41">
        <v>2834</v>
      </c>
    </row>
    <row r="557" spans="1:4" s="15" customFormat="1" ht="21.75" customHeight="1">
      <c r="A557" s="42">
        <v>516</v>
      </c>
      <c r="B557" s="39" t="s">
        <v>303</v>
      </c>
      <c r="C557" s="18" t="s">
        <v>284</v>
      </c>
      <c r="D557" s="41">
        <v>3471</v>
      </c>
    </row>
    <row r="558" spans="1:4" s="15" customFormat="1" ht="21.75" customHeight="1">
      <c r="A558" s="42">
        <v>517</v>
      </c>
      <c r="B558" s="39" t="s">
        <v>304</v>
      </c>
      <c r="C558" s="18" t="s">
        <v>284</v>
      </c>
      <c r="D558" s="41">
        <v>3315</v>
      </c>
    </row>
    <row r="559" spans="1:4" s="15" customFormat="1" ht="21.75" customHeight="1">
      <c r="A559" s="42">
        <v>518</v>
      </c>
      <c r="B559" s="39" t="s">
        <v>305</v>
      </c>
      <c r="C559" s="18" t="s">
        <v>284</v>
      </c>
      <c r="D559" s="41">
        <v>858</v>
      </c>
    </row>
    <row r="560" spans="1:4" s="15" customFormat="1" ht="21.75" customHeight="1">
      <c r="A560" s="42">
        <v>519</v>
      </c>
      <c r="B560" s="39" t="s">
        <v>306</v>
      </c>
      <c r="C560" s="18" t="s">
        <v>284</v>
      </c>
      <c r="D560" s="41">
        <v>338</v>
      </c>
    </row>
    <row r="561" spans="1:4" s="15" customFormat="1" ht="27.75" customHeight="1">
      <c r="A561" s="42">
        <v>520</v>
      </c>
      <c r="B561" s="50" t="s">
        <v>620</v>
      </c>
      <c r="C561" s="18" t="s">
        <v>21</v>
      </c>
      <c r="D561" s="41">
        <v>611</v>
      </c>
    </row>
    <row r="562" spans="1:4" s="15" customFormat="1" ht="54" customHeight="1">
      <c r="A562" s="42">
        <v>521</v>
      </c>
      <c r="B562" s="39" t="s">
        <v>740</v>
      </c>
      <c r="C562" s="18" t="s">
        <v>284</v>
      </c>
      <c r="D562" s="41">
        <v>40950</v>
      </c>
    </row>
    <row r="563" spans="1:4" s="15" customFormat="1" ht="29.25" customHeight="1">
      <c r="A563" s="42">
        <v>522</v>
      </c>
      <c r="B563" s="39" t="s">
        <v>741</v>
      </c>
      <c r="C563" s="18" t="s">
        <v>284</v>
      </c>
      <c r="D563" s="41">
        <v>10400</v>
      </c>
    </row>
    <row r="564" spans="1:4" s="15" customFormat="1" ht="36.75" customHeight="1">
      <c r="A564" s="42">
        <v>523</v>
      </c>
      <c r="B564" s="39" t="s">
        <v>742</v>
      </c>
      <c r="C564" s="18" t="s">
        <v>284</v>
      </c>
      <c r="D564" s="41">
        <v>28990</v>
      </c>
    </row>
    <row r="565" spans="1:4" s="15" customFormat="1" ht="33" customHeight="1">
      <c r="A565" s="42">
        <v>524</v>
      </c>
      <c r="B565" s="39" t="s">
        <v>743</v>
      </c>
      <c r="C565" s="18" t="s">
        <v>284</v>
      </c>
      <c r="D565" s="41">
        <v>27040</v>
      </c>
    </row>
    <row r="566" spans="1:4" s="15" customFormat="1" ht="21.75" customHeight="1">
      <c r="A566" s="42">
        <v>525</v>
      </c>
      <c r="B566" s="39" t="s">
        <v>307</v>
      </c>
      <c r="C566" s="18" t="s">
        <v>284</v>
      </c>
      <c r="D566" s="41">
        <v>1521</v>
      </c>
    </row>
    <row r="567" spans="1:4" s="15" customFormat="1" ht="21.75" customHeight="1">
      <c r="A567" s="42">
        <v>526</v>
      </c>
      <c r="B567" s="39" t="s">
        <v>308</v>
      </c>
      <c r="C567" s="18" t="s">
        <v>284</v>
      </c>
      <c r="D567" s="41">
        <v>1521</v>
      </c>
    </row>
    <row r="568" spans="1:4" s="15" customFormat="1" ht="21.75" customHeight="1">
      <c r="A568" s="42">
        <v>527</v>
      </c>
      <c r="B568" s="39" t="s">
        <v>600</v>
      </c>
      <c r="C568" s="18" t="s">
        <v>284</v>
      </c>
      <c r="D568" s="41">
        <v>2548</v>
      </c>
    </row>
    <row r="569" spans="1:4" s="15" customFormat="1" ht="21.75" customHeight="1">
      <c r="A569" s="42">
        <v>528</v>
      </c>
      <c r="B569" s="39" t="s">
        <v>309</v>
      </c>
      <c r="C569" s="18" t="s">
        <v>284</v>
      </c>
      <c r="D569" s="41">
        <v>1521</v>
      </c>
    </row>
    <row r="570" spans="1:4" s="15" customFormat="1" ht="21.75" customHeight="1">
      <c r="A570" s="42">
        <v>529</v>
      </c>
      <c r="B570" s="39" t="s">
        <v>579</v>
      </c>
      <c r="C570" s="18" t="s">
        <v>284</v>
      </c>
      <c r="D570" s="41">
        <v>3107</v>
      </c>
    </row>
    <row r="571" spans="1:4" s="15" customFormat="1" ht="27" customHeight="1">
      <c r="A571" s="42">
        <v>530</v>
      </c>
      <c r="B571" s="39" t="s">
        <v>310</v>
      </c>
      <c r="C571" s="18" t="s">
        <v>284</v>
      </c>
      <c r="D571" s="41">
        <v>1482</v>
      </c>
    </row>
    <row r="572" spans="1:4" s="15" customFormat="1" ht="27" customHeight="1">
      <c r="A572" s="42">
        <v>531</v>
      </c>
      <c r="B572" s="39" t="s">
        <v>311</v>
      </c>
      <c r="C572" s="18" t="s">
        <v>284</v>
      </c>
      <c r="D572" s="41">
        <v>1157</v>
      </c>
    </row>
    <row r="573" spans="1:4" s="15" customFormat="1" ht="23.25" customHeight="1">
      <c r="A573" s="42">
        <v>532</v>
      </c>
      <c r="B573" s="39" t="s">
        <v>312</v>
      </c>
      <c r="C573" s="18" t="s">
        <v>284</v>
      </c>
      <c r="D573" s="41">
        <v>910</v>
      </c>
    </row>
    <row r="574" spans="1:4" s="15" customFormat="1" ht="24" customHeight="1">
      <c r="A574" s="42">
        <v>533</v>
      </c>
      <c r="B574" s="39" t="s">
        <v>313</v>
      </c>
      <c r="C574" s="18" t="s">
        <v>284</v>
      </c>
      <c r="D574" s="41">
        <v>715</v>
      </c>
    </row>
    <row r="575" spans="1:4" s="15" customFormat="1" ht="24" customHeight="1">
      <c r="A575" s="42">
        <v>534</v>
      </c>
      <c r="B575" s="39" t="s">
        <v>619</v>
      </c>
      <c r="C575" s="18" t="s">
        <v>284</v>
      </c>
      <c r="D575" s="41">
        <v>793</v>
      </c>
    </row>
    <row r="576" spans="1:4" s="15" customFormat="1" ht="25.5" customHeight="1">
      <c r="A576" s="42">
        <v>535</v>
      </c>
      <c r="B576" s="39" t="s">
        <v>314</v>
      </c>
      <c r="C576" s="18" t="s">
        <v>284</v>
      </c>
      <c r="D576" s="41">
        <v>351</v>
      </c>
    </row>
    <row r="577" spans="1:4" s="15" customFormat="1" ht="35.25" customHeight="1">
      <c r="A577" s="42">
        <v>536</v>
      </c>
      <c r="B577" s="39" t="s">
        <v>315</v>
      </c>
      <c r="C577" s="18" t="s">
        <v>284</v>
      </c>
      <c r="D577" s="41">
        <v>780</v>
      </c>
    </row>
    <row r="578" spans="1:4" s="15" customFormat="1" ht="27.75" customHeight="1">
      <c r="A578" s="42">
        <v>537</v>
      </c>
      <c r="B578" s="39" t="s">
        <v>618</v>
      </c>
      <c r="C578" s="18" t="s">
        <v>284</v>
      </c>
      <c r="D578" s="41">
        <v>676</v>
      </c>
    </row>
    <row r="579" spans="1:4" s="15" customFormat="1" ht="21.75" customHeight="1">
      <c r="A579" s="42">
        <v>538</v>
      </c>
      <c r="B579" s="39" t="s">
        <v>316</v>
      </c>
      <c r="C579" s="18" t="s">
        <v>284</v>
      </c>
      <c r="D579" s="41">
        <v>832</v>
      </c>
    </row>
    <row r="580" spans="1:4" s="15" customFormat="1" ht="21.75" customHeight="1">
      <c r="A580" s="42">
        <v>539</v>
      </c>
      <c r="B580" s="39" t="s">
        <v>317</v>
      </c>
      <c r="C580" s="18" t="s">
        <v>284</v>
      </c>
      <c r="D580" s="41">
        <v>338</v>
      </c>
    </row>
    <row r="581" spans="1:4" s="15" customFormat="1" ht="21.75" customHeight="1">
      <c r="A581" s="42">
        <v>540</v>
      </c>
      <c r="B581" s="39" t="s">
        <v>318</v>
      </c>
      <c r="C581" s="18" t="s">
        <v>284</v>
      </c>
      <c r="D581" s="41">
        <v>2509</v>
      </c>
    </row>
    <row r="582" spans="1:4" s="15" customFormat="1" ht="21.75" customHeight="1">
      <c r="A582" s="42">
        <v>541</v>
      </c>
      <c r="B582" s="39" t="s">
        <v>571</v>
      </c>
      <c r="C582" s="18" t="s">
        <v>284</v>
      </c>
      <c r="D582" s="41">
        <v>2158</v>
      </c>
    </row>
    <row r="583" spans="1:4" s="15" customFormat="1" ht="21.75" customHeight="1">
      <c r="A583" s="42">
        <v>542</v>
      </c>
      <c r="B583" s="39" t="s">
        <v>319</v>
      </c>
      <c r="C583" s="18" t="s">
        <v>284</v>
      </c>
      <c r="D583" s="41">
        <v>858</v>
      </c>
    </row>
    <row r="584" spans="1:4" s="15" customFormat="1" ht="21.75" customHeight="1">
      <c r="A584" s="42">
        <v>543</v>
      </c>
      <c r="B584" s="39" t="s">
        <v>610</v>
      </c>
      <c r="C584" s="18" t="s">
        <v>284</v>
      </c>
      <c r="D584" s="41">
        <v>1027</v>
      </c>
    </row>
    <row r="585" spans="1:4" s="15" customFormat="1" ht="21.75" customHeight="1">
      <c r="A585" s="42">
        <v>544</v>
      </c>
      <c r="B585" s="39" t="s">
        <v>609</v>
      </c>
      <c r="C585" s="18" t="s">
        <v>284</v>
      </c>
      <c r="D585" s="41">
        <v>1027</v>
      </c>
    </row>
    <row r="586" spans="1:4" s="15" customFormat="1" ht="21.75" customHeight="1">
      <c r="A586" s="42">
        <v>545</v>
      </c>
      <c r="B586" s="39" t="s">
        <v>320</v>
      </c>
      <c r="C586" s="18" t="s">
        <v>284</v>
      </c>
      <c r="D586" s="41">
        <v>715</v>
      </c>
    </row>
    <row r="587" spans="1:4" s="15" customFormat="1" ht="21.75" customHeight="1">
      <c r="A587" s="42">
        <v>546</v>
      </c>
      <c r="B587" s="39" t="s">
        <v>321</v>
      </c>
      <c r="C587" s="18" t="s">
        <v>284</v>
      </c>
      <c r="D587" s="41">
        <v>845</v>
      </c>
    </row>
    <row r="588" spans="1:4" s="15" customFormat="1" ht="21.75" customHeight="1">
      <c r="A588" s="42">
        <v>547</v>
      </c>
      <c r="B588" s="39" t="s">
        <v>322</v>
      </c>
      <c r="C588" s="18" t="s">
        <v>284</v>
      </c>
      <c r="D588" s="41">
        <v>1130.708518583137</v>
      </c>
    </row>
    <row r="589" spans="1:4" s="15" customFormat="1" ht="21.75" customHeight="1">
      <c r="A589" s="42">
        <v>548</v>
      </c>
      <c r="B589" s="39" t="s">
        <v>572</v>
      </c>
      <c r="C589" s="18" t="s">
        <v>284</v>
      </c>
      <c r="D589" s="41">
        <v>2171</v>
      </c>
    </row>
    <row r="590" spans="1:4" s="15" customFormat="1" ht="21.75" customHeight="1">
      <c r="A590" s="42">
        <v>549</v>
      </c>
      <c r="B590" s="39" t="s">
        <v>323</v>
      </c>
      <c r="C590" s="18" t="s">
        <v>284</v>
      </c>
      <c r="D590" s="41">
        <v>2002</v>
      </c>
    </row>
    <row r="591" spans="1:4" s="15" customFormat="1" ht="21.75" customHeight="1">
      <c r="A591" s="42">
        <v>550</v>
      </c>
      <c r="B591" s="39" t="s">
        <v>324</v>
      </c>
      <c r="C591" s="18" t="s">
        <v>284</v>
      </c>
      <c r="D591" s="41">
        <v>910</v>
      </c>
    </row>
    <row r="592" spans="1:4" s="15" customFormat="1" ht="21.75" customHeight="1">
      <c r="A592" s="42">
        <v>551</v>
      </c>
      <c r="B592" s="39" t="s">
        <v>325</v>
      </c>
      <c r="C592" s="18" t="s">
        <v>284</v>
      </c>
      <c r="D592" s="41">
        <v>910</v>
      </c>
    </row>
    <row r="593" spans="1:4" s="15" customFormat="1" ht="21.75" customHeight="1">
      <c r="A593" s="42">
        <v>552</v>
      </c>
      <c r="B593" s="39" t="s">
        <v>326</v>
      </c>
      <c r="C593" s="18" t="s">
        <v>284</v>
      </c>
      <c r="D593" s="41">
        <v>1924</v>
      </c>
    </row>
    <row r="594" spans="1:4" s="15" customFormat="1" ht="21.75" customHeight="1">
      <c r="A594" s="42">
        <v>553</v>
      </c>
      <c r="B594" s="39" t="s">
        <v>327</v>
      </c>
      <c r="C594" s="18" t="s">
        <v>284</v>
      </c>
      <c r="D594" s="41">
        <v>4238</v>
      </c>
    </row>
    <row r="595" spans="1:4" s="15" customFormat="1" ht="21.75" customHeight="1">
      <c r="A595" s="42">
        <v>554</v>
      </c>
      <c r="B595" s="39" t="s">
        <v>328</v>
      </c>
      <c r="C595" s="18" t="s">
        <v>284</v>
      </c>
      <c r="D595" s="41">
        <v>884</v>
      </c>
    </row>
    <row r="596" spans="1:4" s="15" customFormat="1" ht="21.75" customHeight="1">
      <c r="A596" s="42">
        <v>555</v>
      </c>
      <c r="B596" s="39" t="s">
        <v>329</v>
      </c>
      <c r="C596" s="18" t="s">
        <v>284</v>
      </c>
      <c r="D596" s="41">
        <v>767</v>
      </c>
    </row>
    <row r="597" spans="1:4" s="15" customFormat="1" ht="21.75" customHeight="1">
      <c r="A597" s="42">
        <v>556</v>
      </c>
      <c r="B597" s="39" t="s">
        <v>603</v>
      </c>
      <c r="C597" s="18" t="s">
        <v>284</v>
      </c>
      <c r="D597" s="41">
        <v>12480</v>
      </c>
    </row>
    <row r="598" spans="1:4" s="15" customFormat="1" ht="21.75" customHeight="1">
      <c r="A598" s="42">
        <v>557</v>
      </c>
      <c r="B598" s="39" t="s">
        <v>330</v>
      </c>
      <c r="C598" s="18" t="s">
        <v>284</v>
      </c>
      <c r="D598" s="41">
        <v>3341</v>
      </c>
    </row>
    <row r="599" spans="1:4" s="15" customFormat="1" ht="21.75" customHeight="1">
      <c r="A599" s="42">
        <v>558</v>
      </c>
      <c r="B599" s="39" t="s">
        <v>331</v>
      </c>
      <c r="C599" s="18" t="s">
        <v>284</v>
      </c>
      <c r="D599" s="41">
        <v>793</v>
      </c>
    </row>
    <row r="600" spans="1:4" s="15" customFormat="1" ht="21.75" customHeight="1">
      <c r="A600" s="42">
        <v>559</v>
      </c>
      <c r="B600" s="39" t="s">
        <v>621</v>
      </c>
      <c r="C600" s="18" t="s">
        <v>284</v>
      </c>
      <c r="D600" s="41">
        <v>1287</v>
      </c>
    </row>
    <row r="601" spans="1:4" s="15" customFormat="1" ht="21.75" customHeight="1">
      <c r="A601" s="42">
        <v>560</v>
      </c>
      <c r="B601" s="39" t="s">
        <v>617</v>
      </c>
      <c r="C601" s="18" t="s">
        <v>284</v>
      </c>
      <c r="D601" s="41">
        <v>1131</v>
      </c>
    </row>
    <row r="602" spans="1:4" s="15" customFormat="1" ht="21.75" customHeight="1">
      <c r="A602" s="42">
        <v>561</v>
      </c>
      <c r="B602" s="39" t="s">
        <v>666</v>
      </c>
      <c r="C602" s="18" t="s">
        <v>284</v>
      </c>
      <c r="D602" s="41">
        <v>4537</v>
      </c>
    </row>
    <row r="603" spans="1:4" s="15" customFormat="1" ht="21" customHeight="1">
      <c r="A603" s="42">
        <v>562</v>
      </c>
      <c r="B603" s="39" t="s">
        <v>332</v>
      </c>
      <c r="C603" s="18" t="s">
        <v>284</v>
      </c>
      <c r="D603" s="41">
        <v>1885</v>
      </c>
    </row>
    <row r="604" spans="1:4" s="15" customFormat="1" ht="21.75" customHeight="1">
      <c r="A604" s="42">
        <v>563</v>
      </c>
      <c r="B604" s="39" t="s">
        <v>750</v>
      </c>
      <c r="C604" s="18" t="s">
        <v>284</v>
      </c>
      <c r="D604" s="41">
        <v>858</v>
      </c>
    </row>
    <row r="605" spans="1:4" s="15" customFormat="1" ht="21.75" customHeight="1">
      <c r="A605" s="42">
        <v>564</v>
      </c>
      <c r="B605" s="39" t="s">
        <v>632</v>
      </c>
      <c r="C605" s="18" t="s">
        <v>284</v>
      </c>
      <c r="D605" s="41">
        <v>8398</v>
      </c>
    </row>
    <row r="606" spans="1:4" s="15" customFormat="1" ht="21.75" customHeight="1">
      <c r="A606" s="42">
        <v>565</v>
      </c>
      <c r="B606" s="39" t="s">
        <v>631</v>
      </c>
      <c r="C606" s="18" t="s">
        <v>284</v>
      </c>
      <c r="D606" s="41">
        <v>3315</v>
      </c>
    </row>
    <row r="607" spans="1:4" s="15" customFormat="1" ht="21.75" customHeight="1">
      <c r="A607" s="42">
        <v>566</v>
      </c>
      <c r="B607" s="39" t="s">
        <v>625</v>
      </c>
      <c r="C607" s="18" t="s">
        <v>284</v>
      </c>
      <c r="D607" s="41">
        <v>936</v>
      </c>
    </row>
    <row r="608" spans="1:4" s="15" customFormat="1" ht="21.75" customHeight="1">
      <c r="A608" s="42">
        <v>567</v>
      </c>
      <c r="B608" s="39" t="s">
        <v>589</v>
      </c>
      <c r="C608" s="18" t="s">
        <v>284</v>
      </c>
      <c r="D608" s="41">
        <v>4030</v>
      </c>
    </row>
    <row r="609" spans="1:4" s="15" customFormat="1" ht="21.75" customHeight="1">
      <c r="A609" s="42">
        <v>568</v>
      </c>
      <c r="B609" s="39" t="s">
        <v>623</v>
      </c>
      <c r="C609" s="18" t="s">
        <v>284</v>
      </c>
      <c r="D609" s="41">
        <v>1560</v>
      </c>
    </row>
    <row r="610" spans="1:4" s="15" customFormat="1" ht="21.75" customHeight="1">
      <c r="A610" s="42">
        <v>569</v>
      </c>
      <c r="B610" s="39" t="s">
        <v>333</v>
      </c>
      <c r="C610" s="18" t="s">
        <v>284</v>
      </c>
      <c r="D610" s="41">
        <v>2275</v>
      </c>
    </row>
    <row r="611" spans="1:4" s="15" customFormat="1" ht="21.75" customHeight="1">
      <c r="A611" s="42">
        <v>570</v>
      </c>
      <c r="B611" s="39" t="s">
        <v>574</v>
      </c>
      <c r="C611" s="18" t="s">
        <v>284</v>
      </c>
      <c r="D611" s="41">
        <v>2522</v>
      </c>
    </row>
    <row r="612" spans="1:4" s="15" customFormat="1" ht="24" customHeight="1">
      <c r="A612" s="42">
        <v>571</v>
      </c>
      <c r="B612" s="39" t="s">
        <v>576</v>
      </c>
      <c r="C612" s="18" t="s">
        <v>284</v>
      </c>
      <c r="D612" s="41">
        <v>2275</v>
      </c>
    </row>
    <row r="613" spans="1:4" s="15" customFormat="1" ht="24" customHeight="1">
      <c r="A613" s="42">
        <v>572</v>
      </c>
      <c r="B613" s="39" t="s">
        <v>630</v>
      </c>
      <c r="C613" s="18" t="s">
        <v>284</v>
      </c>
      <c r="D613" s="41">
        <v>7540</v>
      </c>
    </row>
    <row r="614" spans="1:4" s="15" customFormat="1" ht="21.75" customHeight="1">
      <c r="A614" s="42">
        <v>573</v>
      </c>
      <c r="B614" s="39" t="s">
        <v>626</v>
      </c>
      <c r="C614" s="18" t="s">
        <v>284</v>
      </c>
      <c r="D614" s="41">
        <v>1599</v>
      </c>
    </row>
    <row r="615" spans="1:4" s="15" customFormat="1" ht="24.75" customHeight="1">
      <c r="A615" s="42">
        <v>574</v>
      </c>
      <c r="B615" s="39" t="s">
        <v>591</v>
      </c>
      <c r="C615" s="18" t="s">
        <v>284</v>
      </c>
      <c r="D615" s="41">
        <v>3016</v>
      </c>
    </row>
    <row r="616" spans="1:4" s="15" customFormat="1" ht="21.75" customHeight="1">
      <c r="A616" s="42">
        <v>575</v>
      </c>
      <c r="B616" s="39" t="s">
        <v>592</v>
      </c>
      <c r="C616" s="18" t="s">
        <v>284</v>
      </c>
      <c r="D616" s="41">
        <v>3237</v>
      </c>
    </row>
    <row r="617" spans="1:4" s="15" customFormat="1" ht="21.75" customHeight="1">
      <c r="A617" s="42">
        <v>576</v>
      </c>
      <c r="B617" s="39" t="s">
        <v>587</v>
      </c>
      <c r="C617" s="18" t="s">
        <v>284</v>
      </c>
      <c r="D617" s="41">
        <v>2925</v>
      </c>
    </row>
    <row r="618" spans="1:4" s="15" customFormat="1" ht="21.75" customHeight="1">
      <c r="A618" s="42">
        <v>577</v>
      </c>
      <c r="B618" s="39" t="s">
        <v>601</v>
      </c>
      <c r="C618" s="18" t="s">
        <v>284</v>
      </c>
      <c r="D618" s="41">
        <v>4225</v>
      </c>
    </row>
    <row r="619" spans="1:4" s="15" customFormat="1" ht="21.75" customHeight="1">
      <c r="A619" s="42">
        <v>578</v>
      </c>
      <c r="B619" s="39" t="s">
        <v>598</v>
      </c>
      <c r="C619" s="18" t="s">
        <v>284</v>
      </c>
      <c r="D619" s="41">
        <v>3406</v>
      </c>
    </row>
    <row r="620" spans="1:4" s="15" customFormat="1" ht="21.75" customHeight="1">
      <c r="A620" s="42">
        <v>579</v>
      </c>
      <c r="B620" s="39" t="s">
        <v>596</v>
      </c>
      <c r="C620" s="18" t="s">
        <v>284</v>
      </c>
      <c r="D620" s="41">
        <v>2925</v>
      </c>
    </row>
    <row r="621" spans="1:4" s="15" customFormat="1" ht="21.75" customHeight="1">
      <c r="A621" s="42">
        <v>580</v>
      </c>
      <c r="B621" s="39" t="s">
        <v>597</v>
      </c>
      <c r="C621" s="18" t="s">
        <v>284</v>
      </c>
      <c r="D621" s="41">
        <v>3497</v>
      </c>
    </row>
    <row r="622" spans="1:4" s="15" customFormat="1" ht="21.75" customHeight="1">
      <c r="A622" s="42">
        <v>581</v>
      </c>
      <c r="B622" s="39" t="s">
        <v>613</v>
      </c>
      <c r="C622" s="18" t="s">
        <v>284</v>
      </c>
      <c r="D622" s="41">
        <v>2184</v>
      </c>
    </row>
    <row r="623" spans="1:4" s="15" customFormat="1" ht="21.75" customHeight="1">
      <c r="A623" s="42">
        <v>582</v>
      </c>
      <c r="B623" s="39" t="s">
        <v>622</v>
      </c>
      <c r="C623" s="18" t="s">
        <v>284</v>
      </c>
      <c r="D623" s="41">
        <v>1469</v>
      </c>
    </row>
    <row r="624" spans="1:4" s="15" customFormat="1" ht="21.75" customHeight="1">
      <c r="A624" s="42">
        <v>583</v>
      </c>
      <c r="B624" s="38" t="s">
        <v>334</v>
      </c>
      <c r="C624" s="18" t="s">
        <v>284</v>
      </c>
      <c r="D624" s="41">
        <v>4381</v>
      </c>
    </row>
    <row r="625" spans="1:4" s="15" customFormat="1" ht="21.75" customHeight="1">
      <c r="A625" s="42">
        <v>584</v>
      </c>
      <c r="B625" s="39" t="s">
        <v>335</v>
      </c>
      <c r="C625" s="18" t="s">
        <v>284</v>
      </c>
      <c r="D625" s="41">
        <v>598</v>
      </c>
    </row>
    <row r="626" spans="1:4" s="15" customFormat="1" ht="21.75" customHeight="1">
      <c r="A626" s="42">
        <v>585</v>
      </c>
      <c r="B626" s="39" t="s">
        <v>590</v>
      </c>
      <c r="C626" s="18" t="s">
        <v>284</v>
      </c>
      <c r="D626" s="41">
        <v>3016</v>
      </c>
    </row>
    <row r="627" spans="1:4" s="15" customFormat="1" ht="21.75" customHeight="1">
      <c r="A627" s="42">
        <v>586</v>
      </c>
      <c r="B627" s="39" t="s">
        <v>336</v>
      </c>
      <c r="C627" s="18" t="s">
        <v>284</v>
      </c>
      <c r="D627" s="41">
        <v>1287</v>
      </c>
    </row>
    <row r="628" spans="1:4" s="15" customFormat="1" ht="30.75" customHeight="1">
      <c r="A628" s="42">
        <v>587</v>
      </c>
      <c r="B628" s="39" t="s">
        <v>612</v>
      </c>
      <c r="C628" s="18" t="s">
        <v>284</v>
      </c>
      <c r="D628" s="41">
        <v>1417</v>
      </c>
    </row>
    <row r="629" spans="1:4" s="15" customFormat="1" ht="21" customHeight="1">
      <c r="A629" s="42">
        <v>588</v>
      </c>
      <c r="B629" s="39" t="s">
        <v>337</v>
      </c>
      <c r="C629" s="18" t="s">
        <v>284</v>
      </c>
      <c r="D629" s="41">
        <v>4875</v>
      </c>
    </row>
    <row r="630" spans="1:4" s="15" customFormat="1" ht="21.75" customHeight="1">
      <c r="A630" s="42">
        <v>589</v>
      </c>
      <c r="B630" s="39" t="s">
        <v>611</v>
      </c>
      <c r="C630" s="18" t="s">
        <v>284</v>
      </c>
      <c r="D630" s="41">
        <v>1599</v>
      </c>
    </row>
    <row r="631" spans="1:4" s="15" customFormat="1" ht="21.75" customHeight="1">
      <c r="A631" s="42">
        <v>590</v>
      </c>
      <c r="B631" s="39" t="s">
        <v>566</v>
      </c>
      <c r="C631" s="18" t="s">
        <v>284</v>
      </c>
      <c r="D631" s="41">
        <v>1950</v>
      </c>
    </row>
    <row r="632" spans="1:4" s="15" customFormat="1" ht="21.75" customHeight="1">
      <c r="A632" s="42">
        <v>591</v>
      </c>
      <c r="B632" s="39" t="s">
        <v>568</v>
      </c>
      <c r="C632" s="18" t="s">
        <v>284</v>
      </c>
      <c r="D632" s="41">
        <v>2613</v>
      </c>
    </row>
    <row r="633" spans="1:4" s="15" customFormat="1" ht="21.75" customHeight="1">
      <c r="A633" s="42">
        <v>592</v>
      </c>
      <c r="B633" s="39" t="s">
        <v>567</v>
      </c>
      <c r="C633" s="18" t="s">
        <v>284</v>
      </c>
      <c r="D633" s="41">
        <v>1911</v>
      </c>
    </row>
    <row r="634" spans="1:4" s="15" customFormat="1" ht="21.75" customHeight="1">
      <c r="A634" s="42">
        <v>593</v>
      </c>
      <c r="B634" s="39" t="s">
        <v>569</v>
      </c>
      <c r="C634" s="18" t="s">
        <v>284</v>
      </c>
      <c r="D634" s="41">
        <v>2314</v>
      </c>
    </row>
    <row r="635" spans="1:4" s="15" customFormat="1" ht="21.75" customHeight="1">
      <c r="A635" s="42">
        <v>594</v>
      </c>
      <c r="B635" s="39" t="s">
        <v>575</v>
      </c>
      <c r="C635" s="18" t="s">
        <v>284</v>
      </c>
      <c r="D635" s="41">
        <v>2509</v>
      </c>
    </row>
    <row r="636" spans="1:4" s="15" customFormat="1" ht="21.75" customHeight="1">
      <c r="A636" s="42">
        <v>595</v>
      </c>
      <c r="B636" s="39" t="s">
        <v>338</v>
      </c>
      <c r="C636" s="18" t="s">
        <v>284</v>
      </c>
      <c r="D636" s="41">
        <v>1391</v>
      </c>
    </row>
    <row r="637" spans="1:4" s="15" customFormat="1" ht="21.75" customHeight="1">
      <c r="A637" s="42">
        <v>596</v>
      </c>
      <c r="B637" s="39" t="s">
        <v>629</v>
      </c>
      <c r="C637" s="18" t="s">
        <v>284</v>
      </c>
      <c r="D637" s="41">
        <v>1625</v>
      </c>
    </row>
    <row r="638" spans="1:4" s="15" customFormat="1" ht="21.75" customHeight="1">
      <c r="A638" s="42">
        <v>597</v>
      </c>
      <c r="B638" s="39" t="s">
        <v>339</v>
      </c>
      <c r="C638" s="18" t="s">
        <v>284</v>
      </c>
      <c r="D638" s="41">
        <v>1144</v>
      </c>
    </row>
    <row r="639" spans="1:4" s="15" customFormat="1" ht="21.75" customHeight="1">
      <c r="A639" s="42">
        <v>598</v>
      </c>
      <c r="B639" s="39" t="s">
        <v>565</v>
      </c>
      <c r="C639" s="18" t="s">
        <v>284</v>
      </c>
      <c r="D639" s="41">
        <v>2080</v>
      </c>
    </row>
    <row r="640" spans="1:4" s="15" customFormat="1" ht="21.75" customHeight="1">
      <c r="A640" s="42">
        <v>599</v>
      </c>
      <c r="B640" s="39" t="s">
        <v>570</v>
      </c>
      <c r="C640" s="18" t="s">
        <v>284</v>
      </c>
      <c r="D640" s="41">
        <v>2093</v>
      </c>
    </row>
    <row r="641" spans="1:4" s="15" customFormat="1" ht="24.75" customHeight="1">
      <c r="A641" s="42">
        <v>600</v>
      </c>
      <c r="B641" s="39" t="s">
        <v>628</v>
      </c>
      <c r="C641" s="18" t="s">
        <v>284</v>
      </c>
      <c r="D641" s="41">
        <v>1248</v>
      </c>
    </row>
    <row r="642" spans="1:4" s="15" customFormat="1" ht="25.5" customHeight="1">
      <c r="A642" s="42">
        <v>601</v>
      </c>
      <c r="B642" s="39" t="s">
        <v>595</v>
      </c>
      <c r="C642" s="18" t="s">
        <v>284</v>
      </c>
      <c r="D642" s="41">
        <v>2574</v>
      </c>
    </row>
    <row r="643" spans="1:4" s="15" customFormat="1" ht="21.75" customHeight="1">
      <c r="A643" s="42">
        <v>602</v>
      </c>
      <c r="B643" s="39" t="s">
        <v>573</v>
      </c>
      <c r="C643" s="18" t="s">
        <v>284</v>
      </c>
      <c r="D643" s="41">
        <v>2171</v>
      </c>
    </row>
    <row r="644" spans="1:4" s="15" customFormat="1" ht="21.75" customHeight="1">
      <c r="A644" s="42">
        <v>603</v>
      </c>
      <c r="B644" s="39" t="s">
        <v>340</v>
      </c>
      <c r="C644" s="18" t="s">
        <v>284</v>
      </c>
      <c r="D644" s="41">
        <v>793</v>
      </c>
    </row>
    <row r="645" spans="1:4" s="15" customFormat="1" ht="21.75" customHeight="1">
      <c r="A645" s="42">
        <v>604</v>
      </c>
      <c r="B645" s="39" t="s">
        <v>341</v>
      </c>
      <c r="C645" s="18" t="s">
        <v>284</v>
      </c>
      <c r="D645" s="41">
        <v>871</v>
      </c>
    </row>
    <row r="646" spans="1:4" s="15" customFormat="1" ht="18.75" customHeight="1">
      <c r="A646" s="42">
        <v>605</v>
      </c>
      <c r="B646" s="39" t="s">
        <v>342</v>
      </c>
      <c r="C646" s="18" t="s">
        <v>284</v>
      </c>
      <c r="D646" s="41">
        <v>1001</v>
      </c>
    </row>
    <row r="647" spans="1:4" s="15" customFormat="1" ht="21.75" customHeight="1">
      <c r="A647" s="42">
        <v>606</v>
      </c>
      <c r="B647" s="39" t="s">
        <v>343</v>
      </c>
      <c r="C647" s="18" t="s">
        <v>284</v>
      </c>
      <c r="D647" s="41">
        <v>1274</v>
      </c>
    </row>
    <row r="648" spans="1:4" s="15" customFormat="1" ht="21.75" customHeight="1">
      <c r="A648" s="42">
        <v>607</v>
      </c>
      <c r="B648" s="39" t="s">
        <v>588</v>
      </c>
      <c r="C648" s="18" t="s">
        <v>284</v>
      </c>
      <c r="D648" s="41">
        <v>2496</v>
      </c>
    </row>
    <row r="649" spans="1:4" s="15" customFormat="1" ht="21.75" customHeight="1">
      <c r="A649" s="42">
        <v>608</v>
      </c>
      <c r="B649" s="39" t="s">
        <v>344</v>
      </c>
      <c r="C649" s="18" t="s">
        <v>284</v>
      </c>
      <c r="D649" s="41">
        <v>1404</v>
      </c>
    </row>
    <row r="650" spans="1:4" s="15" customFormat="1" ht="24" customHeight="1">
      <c r="A650" s="42">
        <v>609</v>
      </c>
      <c r="B650" s="39" t="s">
        <v>345</v>
      </c>
      <c r="C650" s="18" t="s">
        <v>284</v>
      </c>
      <c r="D650" s="41">
        <v>845</v>
      </c>
    </row>
    <row r="651" spans="1:4" s="15" customFormat="1" ht="24" customHeight="1">
      <c r="A651" s="42">
        <v>610</v>
      </c>
      <c r="B651" s="39" t="s">
        <v>346</v>
      </c>
      <c r="C651" s="18" t="s">
        <v>284</v>
      </c>
      <c r="D651" s="41">
        <v>5200</v>
      </c>
    </row>
    <row r="652" spans="1:4" s="15" customFormat="1" ht="23.25" customHeight="1">
      <c r="A652" s="42">
        <v>611</v>
      </c>
      <c r="B652" s="39" t="s">
        <v>615</v>
      </c>
      <c r="C652" s="18" t="s">
        <v>284</v>
      </c>
      <c r="D652" s="41">
        <v>1183</v>
      </c>
    </row>
    <row r="653" spans="1:4" s="15" customFormat="1" ht="27" customHeight="1">
      <c r="A653" s="42">
        <v>612</v>
      </c>
      <c r="B653" s="39" t="s">
        <v>577</v>
      </c>
      <c r="C653" s="18" t="s">
        <v>284</v>
      </c>
      <c r="D653" s="41">
        <v>2483</v>
      </c>
    </row>
    <row r="654" spans="1:4" s="15" customFormat="1" ht="26.25" customHeight="1">
      <c r="A654" s="42">
        <v>613</v>
      </c>
      <c r="B654" s="39" t="s">
        <v>564</v>
      </c>
      <c r="C654" s="18" t="s">
        <v>284</v>
      </c>
      <c r="D654" s="41">
        <v>2158</v>
      </c>
    </row>
    <row r="655" spans="1:4" s="15" customFormat="1" ht="27.75" customHeight="1">
      <c r="A655" s="104" t="s">
        <v>347</v>
      </c>
      <c r="B655" s="105"/>
      <c r="C655" s="105"/>
      <c r="D655" s="106"/>
    </row>
    <row r="656" spans="1:4" s="15" customFormat="1" ht="31.5" customHeight="1">
      <c r="A656" s="42">
        <v>614</v>
      </c>
      <c r="B656" s="39" t="s">
        <v>655</v>
      </c>
      <c r="C656" s="18" t="s">
        <v>284</v>
      </c>
      <c r="D656" s="41">
        <v>4082</v>
      </c>
    </row>
    <row r="657" spans="1:4" s="15" customFormat="1" ht="31.5" customHeight="1">
      <c r="A657" s="42">
        <v>615</v>
      </c>
      <c r="B657" s="39" t="s">
        <v>650</v>
      </c>
      <c r="C657" s="18" t="s">
        <v>284</v>
      </c>
      <c r="D657" s="41">
        <v>5993</v>
      </c>
    </row>
    <row r="658" spans="1:4" s="15" customFormat="1" ht="31.5" customHeight="1">
      <c r="A658" s="42">
        <v>616</v>
      </c>
      <c r="B658" s="39" t="s">
        <v>654</v>
      </c>
      <c r="C658" s="18" t="s">
        <v>284</v>
      </c>
      <c r="D658" s="41">
        <v>6227</v>
      </c>
    </row>
    <row r="659" spans="1:4" s="15" customFormat="1" ht="33" customHeight="1">
      <c r="A659" s="42">
        <v>617</v>
      </c>
      <c r="B659" s="39" t="s">
        <v>657</v>
      </c>
      <c r="C659" s="18" t="s">
        <v>284</v>
      </c>
      <c r="D659" s="41">
        <v>5863</v>
      </c>
    </row>
    <row r="660" spans="1:4" s="15" customFormat="1" ht="31.5" customHeight="1">
      <c r="A660" s="42">
        <v>618</v>
      </c>
      <c r="B660" s="39" t="s">
        <v>656</v>
      </c>
      <c r="C660" s="18" t="s">
        <v>284</v>
      </c>
      <c r="D660" s="41">
        <v>6955</v>
      </c>
    </row>
    <row r="661" spans="1:4" s="15" customFormat="1" ht="31.5" customHeight="1">
      <c r="A661" s="42">
        <v>619</v>
      </c>
      <c r="B661" s="39" t="s">
        <v>663</v>
      </c>
      <c r="C661" s="18" t="s">
        <v>284</v>
      </c>
      <c r="D661" s="41">
        <v>4628</v>
      </c>
    </row>
    <row r="662" spans="1:4" s="15" customFormat="1" ht="33" customHeight="1">
      <c r="A662" s="42">
        <v>620</v>
      </c>
      <c r="B662" s="39" t="s">
        <v>635</v>
      </c>
      <c r="C662" s="18" t="s">
        <v>284</v>
      </c>
      <c r="D662" s="41">
        <v>2782</v>
      </c>
    </row>
    <row r="663" spans="1:4" s="15" customFormat="1" ht="31.5" customHeight="1">
      <c r="A663" s="42">
        <v>621</v>
      </c>
      <c r="B663" s="39" t="s">
        <v>644</v>
      </c>
      <c r="C663" s="18" t="s">
        <v>284</v>
      </c>
      <c r="D663" s="41">
        <v>3107</v>
      </c>
    </row>
    <row r="664" spans="1:4" s="15" customFormat="1" ht="39.75" customHeight="1">
      <c r="A664" s="42">
        <v>622</v>
      </c>
      <c r="B664" s="39" t="s">
        <v>645</v>
      </c>
      <c r="C664" s="18" t="s">
        <v>284</v>
      </c>
      <c r="D664" s="41">
        <v>2626</v>
      </c>
    </row>
    <row r="665" spans="1:4" s="15" customFormat="1" ht="33.75" customHeight="1">
      <c r="A665" s="42">
        <v>623</v>
      </c>
      <c r="B665" s="39" t="s">
        <v>647</v>
      </c>
      <c r="C665" s="18" t="s">
        <v>284</v>
      </c>
      <c r="D665" s="41">
        <v>3497</v>
      </c>
    </row>
    <row r="666" spans="1:4" s="15" customFormat="1" ht="34.5" customHeight="1">
      <c r="A666" s="42">
        <v>624</v>
      </c>
      <c r="B666" s="39" t="s">
        <v>641</v>
      </c>
      <c r="C666" s="18" t="s">
        <v>284</v>
      </c>
      <c r="D666" s="41">
        <v>2730</v>
      </c>
    </row>
    <row r="667" spans="1:4" s="15" customFormat="1" ht="31.5" customHeight="1">
      <c r="A667" s="42">
        <v>625</v>
      </c>
      <c r="B667" s="39" t="s">
        <v>651</v>
      </c>
      <c r="C667" s="18" t="s">
        <v>284</v>
      </c>
      <c r="D667" s="41">
        <v>11596</v>
      </c>
    </row>
    <row r="668" spans="1:4" s="15" customFormat="1" ht="31.5" customHeight="1">
      <c r="A668" s="42">
        <v>626</v>
      </c>
      <c r="B668" s="39" t="s">
        <v>653</v>
      </c>
      <c r="C668" s="18" t="s">
        <v>284</v>
      </c>
      <c r="D668" s="41">
        <v>4654</v>
      </c>
    </row>
    <row r="669" spans="1:4" s="15" customFormat="1" ht="31.5" customHeight="1">
      <c r="A669" s="42">
        <v>627</v>
      </c>
      <c r="B669" s="39" t="s">
        <v>652</v>
      </c>
      <c r="C669" s="18" t="s">
        <v>284</v>
      </c>
      <c r="D669" s="41">
        <v>5356</v>
      </c>
    </row>
    <row r="670" spans="1:4" s="15" customFormat="1" ht="31.5" customHeight="1">
      <c r="A670" s="42">
        <v>628</v>
      </c>
      <c r="B670" s="39" t="s">
        <v>649</v>
      </c>
      <c r="C670" s="18" t="s">
        <v>284</v>
      </c>
      <c r="D670" s="41">
        <v>10673</v>
      </c>
    </row>
    <row r="671" spans="1:4" s="15" customFormat="1" ht="31.5" customHeight="1">
      <c r="A671" s="42">
        <v>629</v>
      </c>
      <c r="B671" s="39" t="s">
        <v>662</v>
      </c>
      <c r="C671" s="18" t="s">
        <v>284</v>
      </c>
      <c r="D671" s="41">
        <v>2782</v>
      </c>
    </row>
    <row r="672" spans="1:4" s="15" customFormat="1" ht="36" customHeight="1">
      <c r="A672" s="42">
        <v>630</v>
      </c>
      <c r="B672" s="39" t="s">
        <v>646</v>
      </c>
      <c r="C672" s="18" t="s">
        <v>284</v>
      </c>
      <c r="D672" s="41">
        <v>3614</v>
      </c>
    </row>
    <row r="673" spans="1:4" s="15" customFormat="1" ht="35.25" customHeight="1">
      <c r="A673" s="42">
        <v>631</v>
      </c>
      <c r="B673" s="39" t="s">
        <v>661</v>
      </c>
      <c r="C673" s="18" t="s">
        <v>284</v>
      </c>
      <c r="D673" s="41">
        <v>5655</v>
      </c>
    </row>
    <row r="674" spans="1:4" s="15" customFormat="1" ht="63" customHeight="1">
      <c r="A674" s="42">
        <v>632</v>
      </c>
      <c r="B674" s="39" t="s">
        <v>642</v>
      </c>
      <c r="C674" s="18" t="s">
        <v>284</v>
      </c>
      <c r="D674" s="41">
        <v>4056</v>
      </c>
    </row>
    <row r="675" spans="1:4" s="15" customFormat="1" ht="42" customHeight="1">
      <c r="A675" s="42">
        <v>633</v>
      </c>
      <c r="B675" s="39" t="s">
        <v>637</v>
      </c>
      <c r="C675" s="18" t="s">
        <v>284</v>
      </c>
      <c r="D675" s="41">
        <v>4030</v>
      </c>
    </row>
    <row r="676" spans="1:4" s="15" customFormat="1" ht="31.5" customHeight="1">
      <c r="A676" s="42">
        <v>634</v>
      </c>
      <c r="B676" s="39" t="s">
        <v>660</v>
      </c>
      <c r="C676" s="18" t="s">
        <v>284</v>
      </c>
      <c r="D676" s="41">
        <v>4329</v>
      </c>
    </row>
    <row r="677" spans="1:4" s="15" customFormat="1" ht="31.5" customHeight="1">
      <c r="A677" s="42">
        <v>635</v>
      </c>
      <c r="B677" s="39" t="s">
        <v>658</v>
      </c>
      <c r="C677" s="18" t="s">
        <v>284</v>
      </c>
      <c r="D677" s="41">
        <v>5226</v>
      </c>
    </row>
    <row r="678" spans="1:4" s="15" customFormat="1" ht="31.5" customHeight="1">
      <c r="A678" s="42">
        <v>636</v>
      </c>
      <c r="B678" s="39" t="s">
        <v>659</v>
      </c>
      <c r="C678" s="18" t="s">
        <v>284</v>
      </c>
      <c r="D678" s="41">
        <v>5226</v>
      </c>
    </row>
    <row r="679" spans="1:4" s="15" customFormat="1" ht="31.5" customHeight="1">
      <c r="A679" s="42">
        <v>637</v>
      </c>
      <c r="B679" s="39" t="s">
        <v>639</v>
      </c>
      <c r="C679" s="18" t="s">
        <v>284</v>
      </c>
      <c r="D679" s="41">
        <v>2730</v>
      </c>
    </row>
    <row r="680" spans="1:4" s="15" customFormat="1" ht="31.5" customHeight="1">
      <c r="A680" s="42">
        <v>638</v>
      </c>
      <c r="B680" s="39" t="s">
        <v>862</v>
      </c>
      <c r="C680" s="18" t="s">
        <v>284</v>
      </c>
      <c r="D680" s="41">
        <v>3068</v>
      </c>
    </row>
    <row r="681" spans="1:4" s="15" customFormat="1" ht="31.5" customHeight="1">
      <c r="A681" s="42">
        <v>639</v>
      </c>
      <c r="B681" s="39" t="s">
        <v>648</v>
      </c>
      <c r="C681" s="18" t="s">
        <v>284</v>
      </c>
      <c r="D681" s="41">
        <v>3588</v>
      </c>
    </row>
    <row r="682" spans="1:4" s="15" customFormat="1" ht="34.5" customHeight="1">
      <c r="A682" s="42">
        <v>640</v>
      </c>
      <c r="B682" s="39" t="s">
        <v>1025</v>
      </c>
      <c r="C682" s="18" t="s">
        <v>284</v>
      </c>
      <c r="D682" s="41">
        <v>4745</v>
      </c>
    </row>
    <row r="683" spans="1:4" s="15" customFormat="1" ht="31.5" customHeight="1">
      <c r="A683" s="42">
        <v>641</v>
      </c>
      <c r="B683" s="39" t="s">
        <v>863</v>
      </c>
      <c r="C683" s="18" t="s">
        <v>284</v>
      </c>
      <c r="D683" s="41">
        <v>2795</v>
      </c>
    </row>
    <row r="684" spans="1:4" s="15" customFormat="1" ht="34.5" customHeight="1">
      <c r="A684" s="42">
        <v>642</v>
      </c>
      <c r="B684" s="39" t="s">
        <v>864</v>
      </c>
      <c r="C684" s="18" t="s">
        <v>284</v>
      </c>
      <c r="D684" s="41">
        <v>3614</v>
      </c>
    </row>
    <row r="685" spans="1:4" s="15" customFormat="1" ht="31.5" customHeight="1">
      <c r="A685" s="42">
        <v>643</v>
      </c>
      <c r="B685" s="39" t="s">
        <v>865</v>
      </c>
      <c r="C685" s="18" t="s">
        <v>284</v>
      </c>
      <c r="D685" s="41">
        <v>2613</v>
      </c>
    </row>
    <row r="686" spans="1:4" s="15" customFormat="1" ht="31.5" customHeight="1">
      <c r="A686" s="42">
        <v>644</v>
      </c>
      <c r="B686" s="39" t="s">
        <v>866</v>
      </c>
      <c r="C686" s="18" t="s">
        <v>284</v>
      </c>
      <c r="D686" s="41">
        <v>2665</v>
      </c>
    </row>
    <row r="687" spans="1:4" s="15" customFormat="1" ht="36.75" customHeight="1">
      <c r="A687" s="42">
        <v>645</v>
      </c>
      <c r="B687" s="39" t="s">
        <v>867</v>
      </c>
      <c r="C687" s="18" t="s">
        <v>284</v>
      </c>
      <c r="D687" s="41">
        <v>3302</v>
      </c>
    </row>
    <row r="688" spans="1:4" s="15" customFormat="1" ht="35.25" customHeight="1">
      <c r="A688" s="42">
        <v>646</v>
      </c>
      <c r="B688" s="39" t="s">
        <v>640</v>
      </c>
      <c r="C688" s="18" t="s">
        <v>284</v>
      </c>
      <c r="D688" s="41">
        <v>2795</v>
      </c>
    </row>
    <row r="689" spans="1:4" s="15" customFormat="1" ht="27.75" customHeight="1">
      <c r="A689" s="42">
        <v>647</v>
      </c>
      <c r="B689" s="39" t="s">
        <v>636</v>
      </c>
      <c r="C689" s="18" t="s">
        <v>284</v>
      </c>
      <c r="D689" s="41">
        <v>2665</v>
      </c>
    </row>
    <row r="690" spans="1:4" s="15" customFormat="1" ht="35.25" customHeight="1">
      <c r="A690" s="42">
        <v>648</v>
      </c>
      <c r="B690" s="39" t="s">
        <v>638</v>
      </c>
      <c r="C690" s="18" t="s">
        <v>284</v>
      </c>
      <c r="D690" s="41">
        <v>2795</v>
      </c>
    </row>
    <row r="691" spans="1:4" s="15" customFormat="1" ht="34.5" customHeight="1">
      <c r="A691" s="42">
        <v>649</v>
      </c>
      <c r="B691" s="39" t="s">
        <v>634</v>
      </c>
      <c r="C691" s="18" t="s">
        <v>284</v>
      </c>
      <c r="D691" s="41">
        <v>2613</v>
      </c>
    </row>
    <row r="692" spans="1:4" s="15" customFormat="1" ht="34.5" customHeight="1">
      <c r="A692" s="42">
        <v>650</v>
      </c>
      <c r="B692" s="39" t="s">
        <v>643</v>
      </c>
      <c r="C692" s="18" t="s">
        <v>284</v>
      </c>
      <c r="D692" s="41">
        <v>3042</v>
      </c>
    </row>
    <row r="693" spans="1:4" s="31" customFormat="1" ht="27" customHeight="1">
      <c r="A693" s="42">
        <v>651</v>
      </c>
      <c r="B693" s="39" t="s">
        <v>664</v>
      </c>
      <c r="C693" s="18" t="s">
        <v>284</v>
      </c>
      <c r="D693" s="41">
        <v>8723</v>
      </c>
    </row>
    <row r="694" spans="1:4" s="31" customFormat="1" ht="29.25" customHeight="1">
      <c r="A694" s="104" t="s">
        <v>982</v>
      </c>
      <c r="B694" s="105"/>
      <c r="C694" s="105"/>
      <c r="D694" s="106"/>
    </row>
    <row r="695" spans="1:4" s="31" customFormat="1" ht="24" customHeight="1">
      <c r="A695" s="42">
        <v>652</v>
      </c>
      <c r="B695" s="58" t="s">
        <v>983</v>
      </c>
      <c r="C695" s="18" t="s">
        <v>284</v>
      </c>
      <c r="D695" s="41">
        <v>11050</v>
      </c>
    </row>
    <row r="696" spans="1:4" s="31" customFormat="1" ht="23.25" customHeight="1">
      <c r="A696" s="42">
        <v>653</v>
      </c>
      <c r="B696" s="58" t="s">
        <v>984</v>
      </c>
      <c r="C696" s="18" t="s">
        <v>284</v>
      </c>
      <c r="D696" s="41">
        <v>5200</v>
      </c>
    </row>
    <row r="697" spans="1:4" s="31" customFormat="1" ht="25.5" customHeight="1">
      <c r="A697" s="42">
        <v>654</v>
      </c>
      <c r="B697" s="58" t="s">
        <v>985</v>
      </c>
      <c r="C697" s="18" t="s">
        <v>284</v>
      </c>
      <c r="D697" s="41">
        <v>2990</v>
      </c>
    </row>
    <row r="698" spans="1:4" s="31" customFormat="1" ht="27.75" customHeight="1">
      <c r="A698" s="42">
        <v>655</v>
      </c>
      <c r="B698" s="58" t="s">
        <v>986</v>
      </c>
      <c r="C698" s="18" t="s">
        <v>284</v>
      </c>
      <c r="D698" s="41">
        <v>2080</v>
      </c>
    </row>
    <row r="699" spans="1:4" s="30" customFormat="1" ht="24" customHeight="1">
      <c r="A699" s="42">
        <v>656</v>
      </c>
      <c r="B699" s="58" t="s">
        <v>987</v>
      </c>
      <c r="C699" s="18" t="s">
        <v>284</v>
      </c>
      <c r="D699" s="41">
        <v>2600</v>
      </c>
    </row>
    <row r="700" spans="1:4" s="31" customFormat="1" ht="24.75" customHeight="1">
      <c r="A700" s="42">
        <v>657</v>
      </c>
      <c r="B700" s="58" t="s">
        <v>988</v>
      </c>
      <c r="C700" s="18" t="s">
        <v>284</v>
      </c>
      <c r="D700" s="41">
        <v>2600</v>
      </c>
    </row>
    <row r="701" spans="1:4" s="31" customFormat="1" ht="28.5" customHeight="1">
      <c r="A701" s="42">
        <v>658</v>
      </c>
      <c r="B701" s="58" t="s">
        <v>989</v>
      </c>
      <c r="C701" s="18" t="s">
        <v>284</v>
      </c>
      <c r="D701" s="41">
        <v>4680</v>
      </c>
    </row>
    <row r="702" spans="1:4" s="31" customFormat="1" ht="36" customHeight="1">
      <c r="A702" s="42">
        <v>659</v>
      </c>
      <c r="B702" s="58" t="s">
        <v>990</v>
      </c>
      <c r="C702" s="18" t="s">
        <v>284</v>
      </c>
      <c r="D702" s="41">
        <v>2990</v>
      </c>
    </row>
    <row r="703" spans="1:4" s="31" customFormat="1" ht="27.75" customHeight="1">
      <c r="A703" s="42">
        <v>660</v>
      </c>
      <c r="B703" s="58" t="s">
        <v>991</v>
      </c>
      <c r="C703" s="18" t="s">
        <v>284</v>
      </c>
      <c r="D703" s="41">
        <v>2860</v>
      </c>
    </row>
    <row r="704" spans="1:4" s="31" customFormat="1" ht="26.25" customHeight="1">
      <c r="A704" s="42">
        <v>661</v>
      </c>
      <c r="B704" s="58" t="s">
        <v>992</v>
      </c>
      <c r="C704" s="18" t="s">
        <v>284</v>
      </c>
      <c r="D704" s="41">
        <v>2860</v>
      </c>
    </row>
    <row r="705" spans="1:4" s="31" customFormat="1" ht="32.25" customHeight="1">
      <c r="A705" s="42">
        <v>662</v>
      </c>
      <c r="B705" s="58" t="s">
        <v>993</v>
      </c>
      <c r="C705" s="18" t="s">
        <v>284</v>
      </c>
      <c r="D705" s="41">
        <v>3120</v>
      </c>
    </row>
    <row r="706" spans="1:4" s="31" customFormat="1" ht="28.5" customHeight="1">
      <c r="A706" s="42">
        <v>663</v>
      </c>
      <c r="B706" s="58" t="s">
        <v>994</v>
      </c>
      <c r="C706" s="18" t="s">
        <v>284</v>
      </c>
      <c r="D706" s="41">
        <v>2990</v>
      </c>
    </row>
    <row r="707" spans="1:4" s="31" customFormat="1" ht="31.5" customHeight="1">
      <c r="A707" s="42">
        <v>664</v>
      </c>
      <c r="B707" s="58" t="s">
        <v>995</v>
      </c>
      <c r="C707" s="18" t="s">
        <v>284</v>
      </c>
      <c r="D707" s="41">
        <v>2989.866925830398</v>
      </c>
    </row>
    <row r="708" spans="1:4" s="31" customFormat="1" ht="36" customHeight="1">
      <c r="A708" s="42">
        <v>665</v>
      </c>
      <c r="B708" s="58" t="s">
        <v>996</v>
      </c>
      <c r="C708" s="18" t="s">
        <v>284</v>
      </c>
      <c r="D708" s="41">
        <v>2990</v>
      </c>
    </row>
    <row r="709" spans="1:4" s="31" customFormat="1" ht="33.75" customHeight="1">
      <c r="A709" s="99" t="s">
        <v>784</v>
      </c>
      <c r="B709" s="100"/>
      <c r="C709" s="100"/>
      <c r="D709" s="101"/>
    </row>
    <row r="710" spans="1:4" s="31" customFormat="1" ht="44.25" customHeight="1">
      <c r="A710" s="42">
        <v>666</v>
      </c>
      <c r="B710" s="43" t="s">
        <v>872</v>
      </c>
      <c r="C710" s="49" t="s">
        <v>284</v>
      </c>
      <c r="D710" s="65">
        <v>6240</v>
      </c>
    </row>
    <row r="711" spans="1:4" s="31" customFormat="1" ht="36.75" customHeight="1">
      <c r="A711" s="42">
        <v>667</v>
      </c>
      <c r="B711" s="43" t="s">
        <v>873</v>
      </c>
      <c r="C711" s="18" t="s">
        <v>284</v>
      </c>
      <c r="D711" s="65">
        <v>6240</v>
      </c>
    </row>
    <row r="712" spans="1:4" s="31" customFormat="1" ht="45" customHeight="1">
      <c r="A712" s="42">
        <v>668</v>
      </c>
      <c r="B712" s="43" t="s">
        <v>874</v>
      </c>
      <c r="C712" s="49" t="s">
        <v>284</v>
      </c>
      <c r="D712" s="65">
        <v>16380</v>
      </c>
    </row>
    <row r="713" spans="1:4" s="31" customFormat="1" ht="54.75" customHeight="1">
      <c r="A713" s="42">
        <v>669</v>
      </c>
      <c r="B713" s="43" t="s">
        <v>875</v>
      </c>
      <c r="C713" s="18" t="s">
        <v>284</v>
      </c>
      <c r="D713" s="65">
        <v>4550</v>
      </c>
    </row>
    <row r="714" spans="1:4" s="31" customFormat="1" ht="30" customHeight="1">
      <c r="A714" s="42">
        <v>670</v>
      </c>
      <c r="B714" s="43" t="s">
        <v>876</v>
      </c>
      <c r="C714" s="49" t="s">
        <v>284</v>
      </c>
      <c r="D714" s="65">
        <v>7800</v>
      </c>
    </row>
    <row r="715" spans="1:4" s="31" customFormat="1" ht="25.5" customHeight="1">
      <c r="A715" s="99" t="s">
        <v>348</v>
      </c>
      <c r="B715" s="100"/>
      <c r="C715" s="100"/>
      <c r="D715" s="101"/>
    </row>
    <row r="716" spans="1:4" s="31" customFormat="1" ht="131.25" customHeight="1">
      <c r="A716" s="42">
        <v>671</v>
      </c>
      <c r="B716" s="7" t="s">
        <v>774</v>
      </c>
      <c r="C716" s="8" t="s">
        <v>148</v>
      </c>
      <c r="D716" s="41">
        <v>7670</v>
      </c>
    </row>
    <row r="717" spans="1:4" s="31" customFormat="1" ht="55.5" customHeight="1">
      <c r="A717" s="42">
        <v>672</v>
      </c>
      <c r="B717" s="7" t="s">
        <v>723</v>
      </c>
      <c r="C717" s="8" t="s">
        <v>148</v>
      </c>
      <c r="D717" s="41">
        <v>8970</v>
      </c>
    </row>
    <row r="718" spans="1:4" s="31" customFormat="1" ht="45" customHeight="1">
      <c r="A718" s="42">
        <v>673</v>
      </c>
      <c r="B718" s="7" t="s">
        <v>724</v>
      </c>
      <c r="C718" s="8" t="s">
        <v>148</v>
      </c>
      <c r="D718" s="41">
        <v>7670</v>
      </c>
    </row>
    <row r="719" spans="1:4" s="31" customFormat="1" ht="39.75" customHeight="1">
      <c r="A719" s="42">
        <v>674</v>
      </c>
      <c r="B719" s="7" t="s">
        <v>735</v>
      </c>
      <c r="C719" s="8" t="s">
        <v>148</v>
      </c>
      <c r="D719" s="41">
        <v>4290</v>
      </c>
    </row>
    <row r="720" spans="1:4" s="31" customFormat="1" ht="39.75" customHeight="1">
      <c r="A720" s="42">
        <v>675</v>
      </c>
      <c r="B720" s="7" t="s">
        <v>775</v>
      </c>
      <c r="C720" s="8" t="s">
        <v>148</v>
      </c>
      <c r="D720" s="41">
        <v>2600</v>
      </c>
    </row>
    <row r="721" spans="1:4" s="31" customFormat="1" ht="39.75" customHeight="1">
      <c r="A721" s="42">
        <v>676</v>
      </c>
      <c r="B721" s="7" t="s">
        <v>782</v>
      </c>
      <c r="C721" s="8" t="s">
        <v>148</v>
      </c>
      <c r="D721" s="41">
        <v>2600</v>
      </c>
    </row>
    <row r="722" spans="1:4" s="31" customFormat="1" ht="46.5" customHeight="1">
      <c r="A722" s="42">
        <v>677</v>
      </c>
      <c r="B722" s="7" t="s">
        <v>783</v>
      </c>
      <c r="C722" s="8" t="s">
        <v>148</v>
      </c>
      <c r="D722" s="41">
        <v>2600</v>
      </c>
    </row>
    <row r="723" spans="1:4" s="31" customFormat="1" ht="43.5" customHeight="1">
      <c r="A723" s="42">
        <v>678</v>
      </c>
      <c r="B723" s="7" t="s">
        <v>736</v>
      </c>
      <c r="C723" s="8" t="s">
        <v>148</v>
      </c>
      <c r="D723" s="41">
        <v>4420</v>
      </c>
    </row>
    <row r="724" spans="1:4" s="31" customFormat="1" ht="36" customHeight="1">
      <c r="A724" s="42">
        <v>679</v>
      </c>
      <c r="B724" s="7" t="s">
        <v>737</v>
      </c>
      <c r="C724" s="8" t="s">
        <v>148</v>
      </c>
      <c r="D724" s="41">
        <v>4966</v>
      </c>
    </row>
    <row r="725" spans="1:4" s="31" customFormat="1" ht="45.75" customHeight="1">
      <c r="A725" s="42">
        <v>680</v>
      </c>
      <c r="B725" s="7" t="s">
        <v>776</v>
      </c>
      <c r="C725" s="8" t="s">
        <v>148</v>
      </c>
      <c r="D725" s="41">
        <v>4342</v>
      </c>
    </row>
    <row r="726" spans="1:4" s="31" customFormat="1" ht="82.5" customHeight="1">
      <c r="A726" s="42">
        <v>681</v>
      </c>
      <c r="B726" s="7" t="s">
        <v>713</v>
      </c>
      <c r="C726" s="8" t="s">
        <v>148</v>
      </c>
      <c r="D726" s="41">
        <v>11284</v>
      </c>
    </row>
    <row r="727" spans="1:4" s="31" customFormat="1" ht="39" customHeight="1">
      <c r="A727" s="42">
        <v>682</v>
      </c>
      <c r="B727" s="7" t="s">
        <v>777</v>
      </c>
      <c r="C727" s="8" t="s">
        <v>148</v>
      </c>
      <c r="D727" s="41">
        <v>6890</v>
      </c>
    </row>
    <row r="728" spans="1:4" s="31" customFormat="1" ht="37.5" customHeight="1">
      <c r="A728" s="42">
        <v>683</v>
      </c>
      <c r="B728" s="7" t="s">
        <v>734</v>
      </c>
      <c r="C728" s="8" t="s">
        <v>148</v>
      </c>
      <c r="D728" s="41">
        <v>5005</v>
      </c>
    </row>
    <row r="729" spans="1:4" s="31" customFormat="1" ht="33" customHeight="1">
      <c r="A729" s="42">
        <v>684</v>
      </c>
      <c r="B729" s="7" t="s">
        <v>778</v>
      </c>
      <c r="C729" s="8" t="s">
        <v>148</v>
      </c>
      <c r="D729" s="41">
        <v>2561</v>
      </c>
    </row>
    <row r="730" spans="1:4" s="31" customFormat="1" ht="32.25" customHeight="1">
      <c r="A730" s="42">
        <v>685</v>
      </c>
      <c r="B730" s="7" t="s">
        <v>779</v>
      </c>
      <c r="C730" s="8" t="s">
        <v>148</v>
      </c>
      <c r="D730" s="41">
        <v>2561</v>
      </c>
    </row>
    <row r="731" spans="1:4" s="31" customFormat="1" ht="28.5" customHeight="1">
      <c r="A731" s="42">
        <v>686</v>
      </c>
      <c r="B731" s="7" t="s">
        <v>714</v>
      </c>
      <c r="C731" s="8" t="s">
        <v>148</v>
      </c>
      <c r="D731" s="41">
        <v>1898</v>
      </c>
    </row>
    <row r="732" spans="1:4" s="4" customFormat="1" ht="39" customHeight="1">
      <c r="A732" s="42">
        <v>687</v>
      </c>
      <c r="B732" s="7" t="s">
        <v>780</v>
      </c>
      <c r="C732" s="8" t="s">
        <v>148</v>
      </c>
      <c r="D732" s="41">
        <v>11921</v>
      </c>
    </row>
    <row r="733" spans="1:4" s="12" customFormat="1" ht="58.5" customHeight="1">
      <c r="A733" s="42">
        <v>688</v>
      </c>
      <c r="B733" s="7" t="s">
        <v>781</v>
      </c>
      <c r="C733" s="8" t="s">
        <v>148</v>
      </c>
      <c r="D733" s="41">
        <v>10231</v>
      </c>
    </row>
    <row r="734" spans="1:4" s="12" customFormat="1" ht="82.5" customHeight="1">
      <c r="A734" s="42">
        <v>689</v>
      </c>
      <c r="B734" s="7" t="s">
        <v>738</v>
      </c>
      <c r="C734" s="8" t="s">
        <v>148</v>
      </c>
      <c r="D734" s="41">
        <v>4030</v>
      </c>
    </row>
    <row r="735" spans="1:4" s="12" customFormat="1" ht="26.25" customHeight="1">
      <c r="A735" s="42">
        <v>690</v>
      </c>
      <c r="B735" s="7" t="s">
        <v>739</v>
      </c>
      <c r="C735" s="8" t="s">
        <v>148</v>
      </c>
      <c r="D735" s="41">
        <v>3848</v>
      </c>
    </row>
    <row r="736" spans="1:4" s="16" customFormat="1" ht="26.25" customHeight="1">
      <c r="A736" s="42">
        <v>691</v>
      </c>
      <c r="B736" s="7" t="s">
        <v>715</v>
      </c>
      <c r="C736" s="8" t="s">
        <v>148</v>
      </c>
      <c r="D736" s="41">
        <v>3848</v>
      </c>
    </row>
    <row r="737" spans="1:4" s="16" customFormat="1" ht="45" customHeight="1">
      <c r="A737" s="42">
        <v>692</v>
      </c>
      <c r="B737" s="7" t="s">
        <v>716</v>
      </c>
      <c r="C737" s="8" t="s">
        <v>148</v>
      </c>
      <c r="D737" s="41">
        <v>3029</v>
      </c>
    </row>
    <row r="738" spans="1:4" s="16" customFormat="1" ht="40.5" customHeight="1">
      <c r="A738" s="42">
        <v>693</v>
      </c>
      <c r="B738" s="7" t="s">
        <v>725</v>
      </c>
      <c r="C738" s="8" t="s">
        <v>148</v>
      </c>
      <c r="D738" s="41">
        <v>2080</v>
      </c>
    </row>
    <row r="739" spans="1:4" s="28" customFormat="1" ht="22.5" customHeight="1">
      <c r="A739" s="42">
        <v>694</v>
      </c>
      <c r="B739" s="7" t="s">
        <v>726</v>
      </c>
      <c r="C739" s="8" t="s">
        <v>148</v>
      </c>
      <c r="D739" s="41">
        <v>4550</v>
      </c>
    </row>
    <row r="740" spans="1:4" s="15" customFormat="1" ht="21.75" customHeight="1">
      <c r="A740" s="42">
        <v>695</v>
      </c>
      <c r="B740" s="7" t="s">
        <v>350</v>
      </c>
      <c r="C740" s="8" t="s">
        <v>148</v>
      </c>
      <c r="D740" s="41">
        <v>4550</v>
      </c>
    </row>
    <row r="741" spans="1:4" s="15" customFormat="1" ht="21.75" customHeight="1">
      <c r="A741" s="42">
        <v>696</v>
      </c>
      <c r="B741" s="7" t="s">
        <v>349</v>
      </c>
      <c r="C741" s="8" t="s">
        <v>148</v>
      </c>
      <c r="D741" s="41">
        <v>1560</v>
      </c>
    </row>
    <row r="742" spans="1:4" s="15" customFormat="1" ht="45.75" customHeight="1">
      <c r="A742" s="42">
        <v>697</v>
      </c>
      <c r="B742" s="7" t="s">
        <v>727</v>
      </c>
      <c r="C742" s="8" t="s">
        <v>148</v>
      </c>
      <c r="D742" s="41">
        <v>975</v>
      </c>
    </row>
    <row r="743" spans="1:4" s="15" customFormat="1" ht="37.5" customHeight="1">
      <c r="A743" s="42">
        <v>698</v>
      </c>
      <c r="B743" s="7" t="s">
        <v>728</v>
      </c>
      <c r="C743" s="8" t="s">
        <v>148</v>
      </c>
      <c r="D743" s="41">
        <v>806</v>
      </c>
    </row>
    <row r="744" spans="1:4" s="15" customFormat="1" ht="54.75" customHeight="1">
      <c r="A744" s="42">
        <v>699</v>
      </c>
      <c r="B744" s="7" t="s">
        <v>729</v>
      </c>
      <c r="C744" s="8" t="s">
        <v>148</v>
      </c>
      <c r="D744" s="41">
        <v>2496</v>
      </c>
    </row>
    <row r="745" spans="1:4" s="15" customFormat="1" ht="40.5" customHeight="1">
      <c r="A745" s="42">
        <v>700</v>
      </c>
      <c r="B745" s="7" t="s">
        <v>730</v>
      </c>
      <c r="C745" s="8" t="s">
        <v>148</v>
      </c>
      <c r="D745" s="41">
        <v>1027</v>
      </c>
    </row>
    <row r="746" spans="1:4" s="15" customFormat="1" ht="60.75" customHeight="1">
      <c r="A746" s="42">
        <v>701</v>
      </c>
      <c r="B746" s="7" t="s">
        <v>731</v>
      </c>
      <c r="C746" s="8" t="s">
        <v>148</v>
      </c>
      <c r="D746" s="41">
        <v>1026.6649047334733</v>
      </c>
    </row>
    <row r="747" spans="1:4" s="15" customFormat="1" ht="63.75" customHeight="1">
      <c r="A747" s="42">
        <v>702</v>
      </c>
      <c r="B747" s="7" t="s">
        <v>732</v>
      </c>
      <c r="C747" s="8" t="s">
        <v>148</v>
      </c>
      <c r="D747" s="41">
        <v>3510</v>
      </c>
    </row>
    <row r="748" spans="1:4" s="15" customFormat="1" ht="21.75" customHeight="1">
      <c r="A748" s="42">
        <v>703</v>
      </c>
      <c r="B748" s="7" t="s">
        <v>733</v>
      </c>
      <c r="C748" s="8" t="s">
        <v>148</v>
      </c>
      <c r="D748" s="41">
        <v>936</v>
      </c>
    </row>
    <row r="749" spans="1:4" s="15" customFormat="1" ht="21.75" customHeight="1">
      <c r="A749" s="80" t="s">
        <v>936</v>
      </c>
      <c r="B749" s="81"/>
      <c r="C749" s="81"/>
      <c r="D749" s="82"/>
    </row>
    <row r="750" spans="1:4" s="15" customFormat="1" ht="60.75" customHeight="1">
      <c r="A750" s="40">
        <v>704</v>
      </c>
      <c r="B750" s="38" t="s">
        <v>937</v>
      </c>
      <c r="C750" s="8" t="s">
        <v>148</v>
      </c>
      <c r="D750" s="54">
        <v>2210</v>
      </c>
    </row>
    <row r="751" spans="1:4" s="15" customFormat="1" ht="45" customHeight="1">
      <c r="A751" s="40">
        <v>705</v>
      </c>
      <c r="B751" s="38" t="s">
        <v>938</v>
      </c>
      <c r="C751" s="8" t="s">
        <v>148</v>
      </c>
      <c r="D751" s="54">
        <v>4940</v>
      </c>
    </row>
    <row r="752" spans="1:4" s="15" customFormat="1" ht="38.25" customHeight="1">
      <c r="A752" s="40">
        <v>706</v>
      </c>
      <c r="B752" s="38" t="s">
        <v>939</v>
      </c>
      <c r="C752" s="8" t="s">
        <v>148</v>
      </c>
      <c r="D752" s="54">
        <v>5200</v>
      </c>
    </row>
    <row r="753" spans="1:4" s="31" customFormat="1" ht="24.75" customHeight="1">
      <c r="A753" s="40">
        <v>707</v>
      </c>
      <c r="B753" s="38" t="s">
        <v>940</v>
      </c>
      <c r="C753" s="8" t="s">
        <v>148</v>
      </c>
      <c r="D753" s="54">
        <v>5200</v>
      </c>
    </row>
    <row r="754" spans="1:4" s="15" customFormat="1" ht="21.75" customHeight="1">
      <c r="A754" s="40">
        <v>708</v>
      </c>
      <c r="B754" s="38" t="s">
        <v>941</v>
      </c>
      <c r="C754" s="8" t="s">
        <v>148</v>
      </c>
      <c r="D754" s="54">
        <v>7800</v>
      </c>
    </row>
    <row r="755" spans="1:4" s="15" customFormat="1" ht="21.75" customHeight="1">
      <c r="A755" s="40">
        <v>709</v>
      </c>
      <c r="B755" s="38" t="s">
        <v>351</v>
      </c>
      <c r="C755" s="8" t="s">
        <v>148</v>
      </c>
      <c r="D755" s="54">
        <v>1560</v>
      </c>
    </row>
    <row r="756" spans="1:4" s="15" customFormat="1" ht="21.75" customHeight="1">
      <c r="A756" s="80" t="s">
        <v>1148</v>
      </c>
      <c r="B756" s="81"/>
      <c r="C756" s="81"/>
      <c r="D756" s="82"/>
    </row>
    <row r="757" spans="1:4" s="15" customFormat="1" ht="21.75" customHeight="1">
      <c r="A757" s="42">
        <v>710</v>
      </c>
      <c r="B757" s="7" t="s">
        <v>352</v>
      </c>
      <c r="C757" s="18" t="s">
        <v>148</v>
      </c>
      <c r="D757" s="41">
        <v>2262</v>
      </c>
    </row>
    <row r="758" spans="1:4" s="15" customFormat="1" ht="21.75" customHeight="1">
      <c r="A758" s="42">
        <v>711</v>
      </c>
      <c r="B758" s="7" t="s">
        <v>353</v>
      </c>
      <c r="C758" s="18" t="s">
        <v>148</v>
      </c>
      <c r="D758" s="41">
        <v>33982</v>
      </c>
    </row>
    <row r="759" spans="1:4" s="15" customFormat="1" ht="26.25" customHeight="1">
      <c r="A759" s="42">
        <v>712</v>
      </c>
      <c r="B759" s="7" t="s">
        <v>354</v>
      </c>
      <c r="C759" s="18" t="s">
        <v>148</v>
      </c>
      <c r="D759" s="41">
        <v>38350</v>
      </c>
    </row>
    <row r="760" spans="1:4" s="15" customFormat="1" ht="27.75" customHeight="1">
      <c r="A760" s="42">
        <v>713</v>
      </c>
      <c r="B760" s="7" t="s">
        <v>355</v>
      </c>
      <c r="C760" s="18" t="s">
        <v>148</v>
      </c>
      <c r="D760" s="41">
        <v>47424</v>
      </c>
    </row>
    <row r="761" spans="1:4" s="15" customFormat="1" ht="23.25" customHeight="1">
      <c r="A761" s="42">
        <v>714</v>
      </c>
      <c r="B761" s="7" t="s">
        <v>356</v>
      </c>
      <c r="C761" s="18" t="s">
        <v>148</v>
      </c>
      <c r="D761" s="41">
        <v>62634</v>
      </c>
    </row>
    <row r="762" spans="1:4" s="15" customFormat="1" ht="21.75" customHeight="1">
      <c r="A762" s="42">
        <v>715</v>
      </c>
      <c r="B762" s="7" t="s">
        <v>357</v>
      </c>
      <c r="C762" s="18" t="s">
        <v>21</v>
      </c>
      <c r="D762" s="41">
        <v>15600</v>
      </c>
    </row>
    <row r="763" spans="1:4" s="15" customFormat="1" ht="21.75" customHeight="1">
      <c r="A763" s="42">
        <v>716</v>
      </c>
      <c r="B763" s="7" t="s">
        <v>746</v>
      </c>
      <c r="C763" s="18" t="s">
        <v>21</v>
      </c>
      <c r="D763" s="41">
        <v>19500</v>
      </c>
    </row>
    <row r="764" spans="1:4" s="15" customFormat="1" ht="21.75" customHeight="1">
      <c r="A764" s="42">
        <v>717</v>
      </c>
      <c r="B764" s="7" t="s">
        <v>358</v>
      </c>
      <c r="C764" s="18" t="s">
        <v>21</v>
      </c>
      <c r="D764" s="41">
        <v>4940</v>
      </c>
    </row>
    <row r="765" spans="1:4" s="15" customFormat="1" ht="21.75" customHeight="1">
      <c r="A765" s="42">
        <v>718</v>
      </c>
      <c r="B765" s="7" t="s">
        <v>747</v>
      </c>
      <c r="C765" s="18" t="s">
        <v>21</v>
      </c>
      <c r="D765" s="41">
        <v>15600</v>
      </c>
    </row>
    <row r="766" spans="1:4" s="15" customFormat="1" ht="21.75" customHeight="1">
      <c r="A766" s="42">
        <v>719</v>
      </c>
      <c r="B766" s="7" t="s">
        <v>554</v>
      </c>
      <c r="C766" s="18" t="s">
        <v>148</v>
      </c>
      <c r="D766" s="41">
        <v>7800</v>
      </c>
    </row>
    <row r="767" spans="1:4" s="15" customFormat="1" ht="21.75" customHeight="1">
      <c r="A767" s="42">
        <v>720</v>
      </c>
      <c r="B767" s="7" t="s">
        <v>555</v>
      </c>
      <c r="C767" s="18" t="s">
        <v>148</v>
      </c>
      <c r="D767" s="41">
        <v>91455</v>
      </c>
    </row>
    <row r="768" spans="1:4" s="15" customFormat="1" ht="30" customHeight="1">
      <c r="A768" s="42">
        <v>721</v>
      </c>
      <c r="B768" s="7" t="s">
        <v>359</v>
      </c>
      <c r="C768" s="18" t="s">
        <v>148</v>
      </c>
      <c r="D768" s="41">
        <v>60840</v>
      </c>
    </row>
    <row r="769" spans="1:4" s="15" customFormat="1" ht="33.75" customHeight="1">
      <c r="A769" s="42">
        <v>722</v>
      </c>
      <c r="B769" s="7" t="s">
        <v>360</v>
      </c>
      <c r="C769" s="18" t="s">
        <v>148</v>
      </c>
      <c r="D769" s="41">
        <v>9295</v>
      </c>
    </row>
    <row r="770" spans="1:4" s="15" customFormat="1" ht="27" customHeight="1">
      <c r="A770" s="42">
        <v>723</v>
      </c>
      <c r="B770" s="7" t="s">
        <v>361</v>
      </c>
      <c r="C770" s="18" t="s">
        <v>148</v>
      </c>
      <c r="D770" s="41">
        <v>9256</v>
      </c>
    </row>
    <row r="771" spans="1:4" s="15" customFormat="1" ht="27" customHeight="1">
      <c r="A771" s="42">
        <v>724</v>
      </c>
      <c r="B771" s="7" t="s">
        <v>556</v>
      </c>
      <c r="C771" s="18" t="s">
        <v>148</v>
      </c>
      <c r="D771" s="41">
        <v>1950</v>
      </c>
    </row>
    <row r="772" spans="1:4" s="15" customFormat="1" ht="27" customHeight="1">
      <c r="A772" s="42">
        <v>725</v>
      </c>
      <c r="B772" s="7" t="s">
        <v>362</v>
      </c>
      <c r="C772" s="18" t="s">
        <v>148</v>
      </c>
      <c r="D772" s="41">
        <v>2379</v>
      </c>
    </row>
    <row r="773" spans="1:4" s="15" customFormat="1" ht="21.75" customHeight="1">
      <c r="A773" s="42">
        <v>726</v>
      </c>
      <c r="B773" s="7" t="s">
        <v>557</v>
      </c>
      <c r="C773" s="18" t="s">
        <v>148</v>
      </c>
      <c r="D773" s="41">
        <v>1820</v>
      </c>
    </row>
    <row r="774" spans="1:4" s="15" customFormat="1" ht="27" customHeight="1">
      <c r="A774" s="42">
        <v>727</v>
      </c>
      <c r="B774" s="7" t="s">
        <v>363</v>
      </c>
      <c r="C774" s="18" t="s">
        <v>148</v>
      </c>
      <c r="D774" s="41">
        <v>5980</v>
      </c>
    </row>
    <row r="775" spans="1:4" s="15" customFormat="1" ht="27" customHeight="1">
      <c r="A775" s="42">
        <v>728</v>
      </c>
      <c r="B775" s="7" t="s">
        <v>364</v>
      </c>
      <c r="C775" s="18" t="s">
        <v>148</v>
      </c>
      <c r="D775" s="41">
        <v>5941</v>
      </c>
    </row>
    <row r="776" spans="1:4" s="15" customFormat="1" ht="33.75" customHeight="1">
      <c r="A776" s="42">
        <v>729</v>
      </c>
      <c r="B776" s="7" t="s">
        <v>365</v>
      </c>
      <c r="C776" s="18" t="s">
        <v>148</v>
      </c>
      <c r="D776" s="41">
        <v>6630</v>
      </c>
    </row>
    <row r="777" spans="1:4" s="15" customFormat="1" ht="35.25" customHeight="1">
      <c r="A777" s="42">
        <v>730</v>
      </c>
      <c r="B777" s="7" t="s">
        <v>366</v>
      </c>
      <c r="C777" s="18" t="s">
        <v>148</v>
      </c>
      <c r="D777" s="41">
        <v>3991</v>
      </c>
    </row>
    <row r="778" spans="1:4" s="15" customFormat="1" ht="27" customHeight="1">
      <c r="A778" s="42">
        <v>731</v>
      </c>
      <c r="B778" s="7" t="s">
        <v>558</v>
      </c>
      <c r="C778" s="18" t="s">
        <v>148</v>
      </c>
      <c r="D778" s="41">
        <v>9750</v>
      </c>
    </row>
    <row r="779" spans="1:4" s="15" customFormat="1" ht="27" customHeight="1">
      <c r="A779" s="42">
        <v>732</v>
      </c>
      <c r="B779" s="7" t="s">
        <v>367</v>
      </c>
      <c r="C779" s="18" t="s">
        <v>148</v>
      </c>
      <c r="D779" s="41">
        <v>4238</v>
      </c>
    </row>
    <row r="780" spans="1:4" s="15" customFormat="1" ht="19.5" customHeight="1">
      <c r="A780" s="42">
        <v>733</v>
      </c>
      <c r="B780" s="7" t="s">
        <v>368</v>
      </c>
      <c r="C780" s="18" t="s">
        <v>148</v>
      </c>
      <c r="D780" s="41">
        <v>4472</v>
      </c>
    </row>
    <row r="781" spans="1:4" s="15" customFormat="1" ht="23.25" customHeight="1">
      <c r="A781" s="42">
        <v>734</v>
      </c>
      <c r="B781" s="7" t="s">
        <v>369</v>
      </c>
      <c r="C781" s="18" t="s">
        <v>148</v>
      </c>
      <c r="D781" s="41">
        <v>7657</v>
      </c>
    </row>
    <row r="782" spans="1:4" s="15" customFormat="1" ht="25.5" customHeight="1">
      <c r="A782" s="42">
        <v>735</v>
      </c>
      <c r="B782" s="7" t="s">
        <v>370</v>
      </c>
      <c r="C782" s="18" t="s">
        <v>148</v>
      </c>
      <c r="D782" s="41">
        <v>9100</v>
      </c>
    </row>
    <row r="783" spans="1:4" s="15" customFormat="1" ht="25.5" customHeight="1">
      <c r="A783" s="42">
        <v>736</v>
      </c>
      <c r="B783" s="7" t="s">
        <v>371</v>
      </c>
      <c r="C783" s="18" t="s">
        <v>148</v>
      </c>
      <c r="D783" s="41">
        <v>3692</v>
      </c>
    </row>
    <row r="784" spans="1:4" s="15" customFormat="1" ht="26.25" customHeight="1">
      <c r="A784" s="42">
        <v>737</v>
      </c>
      <c r="B784" s="7" t="s">
        <v>372</v>
      </c>
      <c r="C784" s="18" t="s">
        <v>21</v>
      </c>
      <c r="D784" s="41">
        <v>13000</v>
      </c>
    </row>
    <row r="785" spans="1:4" s="15" customFormat="1" ht="36.75" customHeight="1">
      <c r="A785" s="42">
        <v>738</v>
      </c>
      <c r="B785" s="7" t="s">
        <v>561</v>
      </c>
      <c r="C785" s="18" t="s">
        <v>148</v>
      </c>
      <c r="D785" s="41">
        <v>48620</v>
      </c>
    </row>
    <row r="786" spans="1:4" s="4" customFormat="1" ht="31.5" customHeight="1">
      <c r="A786" s="42">
        <v>739</v>
      </c>
      <c r="B786" s="7" t="s">
        <v>749</v>
      </c>
      <c r="C786" s="18" t="s">
        <v>21</v>
      </c>
      <c r="D786" s="41">
        <v>6500</v>
      </c>
    </row>
    <row r="787" spans="1:4" s="4" customFormat="1" ht="21.75" customHeight="1">
      <c r="A787" s="42">
        <v>740</v>
      </c>
      <c r="B787" s="7" t="s">
        <v>752</v>
      </c>
      <c r="C787" s="18" t="s">
        <v>21</v>
      </c>
      <c r="D787" s="41">
        <v>3250</v>
      </c>
    </row>
    <row r="788" spans="1:4" s="48" customFormat="1" ht="21.75" customHeight="1">
      <c r="A788" s="42">
        <v>741</v>
      </c>
      <c r="B788" s="7" t="s">
        <v>373</v>
      </c>
      <c r="C788" s="18" t="s">
        <v>21</v>
      </c>
      <c r="D788" s="41">
        <v>4550</v>
      </c>
    </row>
    <row r="789" spans="1:4" s="48" customFormat="1" ht="23.25" customHeight="1">
      <c r="A789" s="42">
        <v>742</v>
      </c>
      <c r="B789" s="7" t="s">
        <v>748</v>
      </c>
      <c r="C789" s="18" t="s">
        <v>21</v>
      </c>
      <c r="D789" s="41">
        <v>7150</v>
      </c>
    </row>
    <row r="790" spans="1:4" s="48" customFormat="1" ht="28.5" customHeight="1">
      <c r="A790" s="42">
        <v>743</v>
      </c>
      <c r="B790" s="7" t="s">
        <v>374</v>
      </c>
      <c r="C790" s="18" t="s">
        <v>21</v>
      </c>
      <c r="D790" s="41">
        <v>4550</v>
      </c>
    </row>
    <row r="791" spans="1:4" s="15" customFormat="1" ht="23.25" customHeight="1">
      <c r="A791" s="42">
        <v>744</v>
      </c>
      <c r="B791" s="7" t="s">
        <v>559</v>
      </c>
      <c r="C791" s="18" t="s">
        <v>21</v>
      </c>
      <c r="D791" s="41">
        <v>7410</v>
      </c>
    </row>
    <row r="792" spans="1:4" s="15" customFormat="1" ht="23.25" customHeight="1">
      <c r="A792" s="42">
        <v>745</v>
      </c>
      <c r="B792" s="7" t="s">
        <v>375</v>
      </c>
      <c r="C792" s="18" t="s">
        <v>21</v>
      </c>
      <c r="D792" s="41">
        <v>455</v>
      </c>
    </row>
    <row r="793" spans="1:4" s="15" customFormat="1" ht="37.5" customHeight="1">
      <c r="A793" s="42">
        <v>746</v>
      </c>
      <c r="B793" s="7" t="s">
        <v>376</v>
      </c>
      <c r="C793" s="18" t="s">
        <v>148</v>
      </c>
      <c r="D793" s="41">
        <v>6500</v>
      </c>
    </row>
    <row r="794" spans="1:4" s="15" customFormat="1" ht="33" customHeight="1">
      <c r="A794" s="42">
        <v>747</v>
      </c>
      <c r="B794" s="7" t="s">
        <v>377</v>
      </c>
      <c r="C794" s="18" t="s">
        <v>148</v>
      </c>
      <c r="D794" s="41">
        <v>5980</v>
      </c>
    </row>
    <row r="795" spans="1:4" s="15" customFormat="1" ht="34.5" customHeight="1">
      <c r="A795" s="42">
        <v>748</v>
      </c>
      <c r="B795" s="7" t="s">
        <v>378</v>
      </c>
      <c r="C795" s="18" t="s">
        <v>148</v>
      </c>
      <c r="D795" s="41">
        <v>7358</v>
      </c>
    </row>
    <row r="796" spans="1:4" s="15" customFormat="1" ht="36" customHeight="1">
      <c r="A796" s="42">
        <v>749</v>
      </c>
      <c r="B796" s="7" t="s">
        <v>379</v>
      </c>
      <c r="C796" s="18" t="s">
        <v>148</v>
      </c>
      <c r="D796" s="41">
        <v>7358</v>
      </c>
    </row>
    <row r="797" spans="1:4" s="15" customFormat="1" ht="33" customHeight="1">
      <c r="A797" s="42">
        <v>750</v>
      </c>
      <c r="B797" s="7" t="s">
        <v>380</v>
      </c>
      <c r="C797" s="18" t="s">
        <v>148</v>
      </c>
      <c r="D797" s="41">
        <v>7358</v>
      </c>
    </row>
    <row r="798" spans="1:4" s="15" customFormat="1" ht="42.75" customHeight="1">
      <c r="A798" s="42">
        <v>751</v>
      </c>
      <c r="B798" s="7" t="s">
        <v>560</v>
      </c>
      <c r="C798" s="18" t="s">
        <v>148</v>
      </c>
      <c r="D798" s="41">
        <v>5941</v>
      </c>
    </row>
    <row r="799" spans="1:4" s="15" customFormat="1" ht="23.25" customHeight="1">
      <c r="A799" s="42">
        <v>752</v>
      </c>
      <c r="B799" s="7" t="s">
        <v>381</v>
      </c>
      <c r="C799" s="18" t="s">
        <v>148</v>
      </c>
      <c r="D799" s="41">
        <v>5200</v>
      </c>
    </row>
    <row r="800" spans="1:4" s="15" customFormat="1" ht="23.25" customHeight="1">
      <c r="A800" s="42">
        <v>753</v>
      </c>
      <c r="B800" s="7" t="s">
        <v>552</v>
      </c>
      <c r="C800" s="18" t="s">
        <v>148</v>
      </c>
      <c r="D800" s="41">
        <v>79365</v>
      </c>
    </row>
    <row r="801" spans="1:4" s="15" customFormat="1" ht="23.25" customHeight="1">
      <c r="A801" s="42">
        <v>754</v>
      </c>
      <c r="B801" s="7" t="s">
        <v>562</v>
      </c>
      <c r="C801" s="18" t="s">
        <v>148</v>
      </c>
      <c r="D801" s="41">
        <v>22945</v>
      </c>
    </row>
    <row r="802" spans="1:4" s="15" customFormat="1" ht="36.75" customHeight="1">
      <c r="A802" s="42">
        <v>755</v>
      </c>
      <c r="B802" s="7" t="s">
        <v>708</v>
      </c>
      <c r="C802" s="18" t="s">
        <v>148</v>
      </c>
      <c r="D802" s="41">
        <v>16887</v>
      </c>
    </row>
    <row r="803" spans="1:4" s="15" customFormat="1" ht="23.25" customHeight="1">
      <c r="A803" s="80" t="s">
        <v>1141</v>
      </c>
      <c r="B803" s="81"/>
      <c r="C803" s="81"/>
      <c r="D803" s="82"/>
    </row>
    <row r="804" spans="1:4" s="15" customFormat="1" ht="23.25" customHeight="1">
      <c r="A804" s="42">
        <v>756</v>
      </c>
      <c r="B804" s="43" t="s">
        <v>744</v>
      </c>
      <c r="C804" s="18" t="s">
        <v>21</v>
      </c>
      <c r="D804" s="41">
        <v>1950</v>
      </c>
    </row>
    <row r="805" spans="1:4" s="15" customFormat="1" ht="23.25" customHeight="1">
      <c r="A805" s="42">
        <v>757</v>
      </c>
      <c r="B805" s="14" t="s">
        <v>382</v>
      </c>
      <c r="C805" s="18" t="s">
        <v>21</v>
      </c>
      <c r="D805" s="41">
        <v>1183</v>
      </c>
    </row>
    <row r="806" spans="1:4" s="15" customFormat="1" ht="23.25" customHeight="1">
      <c r="A806" s="42">
        <v>758</v>
      </c>
      <c r="B806" s="7" t="s">
        <v>383</v>
      </c>
      <c r="C806" s="18" t="s">
        <v>21</v>
      </c>
      <c r="D806" s="41">
        <v>6188</v>
      </c>
    </row>
    <row r="807" spans="1:4" s="15" customFormat="1" ht="23.25" customHeight="1">
      <c r="A807" s="80" t="s">
        <v>1149</v>
      </c>
      <c r="B807" s="81"/>
      <c r="C807" s="81"/>
      <c r="D807" s="82"/>
    </row>
    <row r="808" spans="1:4" s="15" customFormat="1" ht="23.25" customHeight="1">
      <c r="A808" s="42">
        <v>759</v>
      </c>
      <c r="B808" s="38" t="s">
        <v>942</v>
      </c>
      <c r="C808" s="18" t="s">
        <v>36</v>
      </c>
      <c r="D808" s="54">
        <v>26000</v>
      </c>
    </row>
    <row r="809" spans="1:4" s="15" customFormat="1" ht="23.25" customHeight="1">
      <c r="A809" s="42">
        <v>760</v>
      </c>
      <c r="B809" s="38" t="s">
        <v>111</v>
      </c>
      <c r="C809" s="18" t="s">
        <v>36</v>
      </c>
      <c r="D809" s="54">
        <v>9750</v>
      </c>
    </row>
    <row r="810" spans="1:4" s="15" customFormat="1" ht="23.25" customHeight="1">
      <c r="A810" s="42">
        <v>761</v>
      </c>
      <c r="B810" s="38" t="s">
        <v>384</v>
      </c>
      <c r="C810" s="18" t="s">
        <v>36</v>
      </c>
      <c r="D810" s="54">
        <v>74100</v>
      </c>
    </row>
    <row r="811" spans="1:4" s="15" customFormat="1" ht="23.25" customHeight="1">
      <c r="A811" s="42">
        <v>762</v>
      </c>
      <c r="B811" s="38" t="s">
        <v>943</v>
      </c>
      <c r="C811" s="18" t="s">
        <v>36</v>
      </c>
      <c r="D811" s="54">
        <v>70850</v>
      </c>
    </row>
    <row r="812" spans="1:4" s="15" customFormat="1" ht="23.25" customHeight="1">
      <c r="A812" s="42">
        <v>763</v>
      </c>
      <c r="B812" s="38" t="s">
        <v>385</v>
      </c>
      <c r="C812" s="18" t="s">
        <v>36</v>
      </c>
      <c r="D812" s="54">
        <v>65000</v>
      </c>
    </row>
    <row r="813" spans="1:4" s="15" customFormat="1" ht="23.25" customHeight="1">
      <c r="A813" s="42">
        <v>764</v>
      </c>
      <c r="B813" s="38" t="s">
        <v>944</v>
      </c>
      <c r="C813" s="18" t="s">
        <v>36</v>
      </c>
      <c r="D813" s="54">
        <v>28600</v>
      </c>
    </row>
    <row r="814" spans="1:4" s="15" customFormat="1" ht="23.25" customHeight="1">
      <c r="A814" s="42">
        <v>765</v>
      </c>
      <c r="B814" s="38" t="s">
        <v>945</v>
      </c>
      <c r="C814" s="18" t="s">
        <v>36</v>
      </c>
      <c r="D814" s="54">
        <v>13000</v>
      </c>
    </row>
    <row r="815" spans="1:4" s="15" customFormat="1" ht="23.25" customHeight="1">
      <c r="A815" s="42">
        <v>766</v>
      </c>
      <c r="B815" s="38" t="s">
        <v>946</v>
      </c>
      <c r="C815" s="18" t="s">
        <v>36</v>
      </c>
      <c r="D815" s="54">
        <v>57200</v>
      </c>
    </row>
    <row r="816" spans="1:4" s="15" customFormat="1" ht="38.25" customHeight="1">
      <c r="A816" s="42">
        <v>767</v>
      </c>
      <c r="B816" s="38" t="s">
        <v>386</v>
      </c>
      <c r="C816" s="18" t="s">
        <v>36</v>
      </c>
      <c r="D816" s="54">
        <v>48100</v>
      </c>
    </row>
    <row r="817" spans="1:4" s="15" customFormat="1" ht="23.25" customHeight="1">
      <c r="A817" s="42">
        <v>768</v>
      </c>
      <c r="B817" s="38" t="s">
        <v>387</v>
      </c>
      <c r="C817" s="18" t="s">
        <v>36</v>
      </c>
      <c r="D817" s="54">
        <v>20800</v>
      </c>
    </row>
    <row r="818" spans="1:4" s="15" customFormat="1" ht="23.25" customHeight="1">
      <c r="A818" s="42">
        <v>769</v>
      </c>
      <c r="B818" s="38" t="s">
        <v>388</v>
      </c>
      <c r="C818" s="18" t="s">
        <v>36</v>
      </c>
      <c r="D818" s="54">
        <v>20800</v>
      </c>
    </row>
    <row r="819" spans="1:4" s="15" customFormat="1" ht="23.25" customHeight="1">
      <c r="A819" s="42">
        <v>770</v>
      </c>
      <c r="B819" s="38" t="s">
        <v>947</v>
      </c>
      <c r="C819" s="18" t="s">
        <v>36</v>
      </c>
      <c r="D819" s="54">
        <v>55900</v>
      </c>
    </row>
    <row r="820" spans="1:4" s="15" customFormat="1" ht="23.25" customHeight="1">
      <c r="A820" s="42">
        <v>771</v>
      </c>
      <c r="B820" s="38" t="s">
        <v>948</v>
      </c>
      <c r="C820" s="18" t="s">
        <v>36</v>
      </c>
      <c r="D820" s="54">
        <v>183300</v>
      </c>
    </row>
    <row r="821" spans="1:4" s="15" customFormat="1" ht="23.25" customHeight="1">
      <c r="A821" s="42">
        <v>772</v>
      </c>
      <c r="B821" s="38" t="s">
        <v>949</v>
      </c>
      <c r="C821" s="18" t="s">
        <v>36</v>
      </c>
      <c r="D821" s="54">
        <v>104000</v>
      </c>
    </row>
    <row r="822" spans="1:4" s="15" customFormat="1" ht="23.25" customHeight="1">
      <c r="A822" s="42">
        <v>773</v>
      </c>
      <c r="B822" s="38" t="s">
        <v>389</v>
      </c>
      <c r="C822" s="18" t="s">
        <v>36</v>
      </c>
      <c r="D822" s="54">
        <v>123500</v>
      </c>
    </row>
    <row r="823" spans="1:4" s="15" customFormat="1" ht="23.25" customHeight="1">
      <c r="A823" s="42">
        <v>774</v>
      </c>
      <c r="B823" s="38" t="s">
        <v>390</v>
      </c>
      <c r="C823" s="18" t="s">
        <v>36</v>
      </c>
      <c r="D823" s="54">
        <v>205400</v>
      </c>
    </row>
    <row r="824" spans="1:4" s="15" customFormat="1" ht="23.25" customHeight="1">
      <c r="A824" s="42">
        <v>775</v>
      </c>
      <c r="B824" s="38" t="s">
        <v>391</v>
      </c>
      <c r="C824" s="18" t="s">
        <v>36</v>
      </c>
      <c r="D824" s="54">
        <v>40300</v>
      </c>
    </row>
    <row r="825" spans="1:4" s="15" customFormat="1" ht="27" customHeight="1">
      <c r="A825" s="42">
        <v>776</v>
      </c>
      <c r="B825" s="38" t="s">
        <v>950</v>
      </c>
      <c r="C825" s="18" t="s">
        <v>36</v>
      </c>
      <c r="D825" s="54">
        <v>143000</v>
      </c>
    </row>
    <row r="826" spans="1:4" s="15" customFormat="1" ht="26.25" customHeight="1">
      <c r="A826" s="42">
        <v>777</v>
      </c>
      <c r="B826" s="38" t="s">
        <v>951</v>
      </c>
      <c r="C826" s="18" t="s">
        <v>36</v>
      </c>
      <c r="D826" s="54">
        <v>149500</v>
      </c>
    </row>
    <row r="827" spans="1:4" s="15" customFormat="1" ht="37.5" customHeight="1">
      <c r="A827" s="42">
        <v>778</v>
      </c>
      <c r="B827" s="38" t="s">
        <v>952</v>
      </c>
      <c r="C827" s="18" t="s">
        <v>36</v>
      </c>
      <c r="D827" s="54">
        <v>191100</v>
      </c>
    </row>
    <row r="828" spans="1:4" s="12" customFormat="1" ht="23.25" customHeight="1">
      <c r="A828" s="42">
        <v>779</v>
      </c>
      <c r="B828" s="38" t="s">
        <v>953</v>
      </c>
      <c r="C828" s="18" t="s">
        <v>36</v>
      </c>
      <c r="D828" s="54">
        <v>286000</v>
      </c>
    </row>
    <row r="829" spans="1:4" s="15" customFormat="1" ht="23.25" customHeight="1">
      <c r="A829" s="42">
        <v>780</v>
      </c>
      <c r="B829" s="38" t="s">
        <v>954</v>
      </c>
      <c r="C829" s="18" t="s">
        <v>36</v>
      </c>
      <c r="D829" s="54">
        <v>195000</v>
      </c>
    </row>
    <row r="830" spans="1:4" s="31" customFormat="1" ht="23.25" customHeight="1">
      <c r="A830" s="42">
        <v>781</v>
      </c>
      <c r="B830" s="38" t="s">
        <v>955</v>
      </c>
      <c r="C830" s="18" t="s">
        <v>36</v>
      </c>
      <c r="D830" s="54">
        <v>183300</v>
      </c>
    </row>
    <row r="831" spans="1:4" s="31" customFormat="1" ht="39.75" customHeight="1">
      <c r="A831" s="42">
        <v>782</v>
      </c>
      <c r="B831" s="38" t="s">
        <v>956</v>
      </c>
      <c r="C831" s="18" t="s">
        <v>36</v>
      </c>
      <c r="D831" s="54">
        <v>18850</v>
      </c>
    </row>
    <row r="832" spans="1:4" s="31" customFormat="1" ht="30.75" customHeight="1">
      <c r="A832" s="42">
        <v>783</v>
      </c>
      <c r="B832" s="38" t="s">
        <v>957</v>
      </c>
      <c r="C832" s="18" t="s">
        <v>36</v>
      </c>
      <c r="D832" s="54">
        <v>36400</v>
      </c>
    </row>
    <row r="833" spans="1:4" s="31" customFormat="1" ht="23.25" customHeight="1">
      <c r="A833" s="42">
        <v>784</v>
      </c>
      <c r="B833" s="38" t="s">
        <v>958</v>
      </c>
      <c r="C833" s="18" t="s">
        <v>36</v>
      </c>
      <c r="D833" s="54">
        <v>11700</v>
      </c>
    </row>
    <row r="834" spans="1:4" s="31" customFormat="1" ht="35.25" customHeight="1">
      <c r="A834" s="42">
        <v>785</v>
      </c>
      <c r="B834" s="38" t="s">
        <v>959</v>
      </c>
      <c r="C834" s="18" t="s">
        <v>36</v>
      </c>
      <c r="D834" s="54">
        <v>39000</v>
      </c>
    </row>
    <row r="835" spans="1:4" s="31" customFormat="1" ht="23.25" customHeight="1">
      <c r="A835" s="42">
        <v>786</v>
      </c>
      <c r="B835" s="38" t="s">
        <v>960</v>
      </c>
      <c r="C835" s="18" t="s">
        <v>36</v>
      </c>
      <c r="D835" s="54">
        <v>113100</v>
      </c>
    </row>
    <row r="836" spans="1:4" s="31" customFormat="1" ht="23.25" customHeight="1">
      <c r="A836" s="42">
        <v>787</v>
      </c>
      <c r="B836" s="38" t="s">
        <v>961</v>
      </c>
      <c r="C836" s="18" t="s">
        <v>36</v>
      </c>
      <c r="D836" s="54">
        <v>71500</v>
      </c>
    </row>
    <row r="837" spans="1:4" s="31" customFormat="1" ht="23.25" customHeight="1">
      <c r="A837" s="42">
        <v>788</v>
      </c>
      <c r="B837" s="38" t="s">
        <v>962</v>
      </c>
      <c r="C837" s="18" t="s">
        <v>36</v>
      </c>
      <c r="D837" s="54">
        <v>109200</v>
      </c>
    </row>
    <row r="838" spans="1:4" s="31" customFormat="1" ht="23.25" customHeight="1">
      <c r="A838" s="42">
        <v>789</v>
      </c>
      <c r="B838" s="38" t="s">
        <v>963</v>
      </c>
      <c r="C838" s="18" t="s">
        <v>36</v>
      </c>
      <c r="D838" s="54">
        <v>94900</v>
      </c>
    </row>
    <row r="839" spans="1:4" s="31" customFormat="1" ht="27" customHeight="1">
      <c r="A839" s="42">
        <v>790</v>
      </c>
      <c r="B839" s="38" t="s">
        <v>392</v>
      </c>
      <c r="C839" s="9" t="s">
        <v>36</v>
      </c>
      <c r="D839" s="54">
        <v>39000</v>
      </c>
    </row>
    <row r="840" spans="1:4" s="4" customFormat="1" ht="26.25" customHeight="1">
      <c r="A840" s="42">
        <v>791</v>
      </c>
      <c r="B840" s="38" t="s">
        <v>393</v>
      </c>
      <c r="C840" s="18" t="s">
        <v>36</v>
      </c>
      <c r="D840" s="54">
        <v>117000</v>
      </c>
    </row>
    <row r="841" spans="1:4" s="4" customFormat="1" ht="21.75" customHeight="1">
      <c r="A841" s="42">
        <v>792</v>
      </c>
      <c r="B841" s="38" t="s">
        <v>394</v>
      </c>
      <c r="C841" s="18" t="s">
        <v>36</v>
      </c>
      <c r="D841" s="54">
        <v>52000</v>
      </c>
    </row>
    <row r="842" spans="1:5" s="20" customFormat="1" ht="27" customHeight="1">
      <c r="A842" s="42">
        <v>793</v>
      </c>
      <c r="B842" s="38" t="s">
        <v>395</v>
      </c>
      <c r="C842" s="18" t="s">
        <v>36</v>
      </c>
      <c r="D842" s="54">
        <v>27300</v>
      </c>
      <c r="E842" s="61"/>
    </row>
    <row r="843" spans="1:5" s="20" customFormat="1" ht="27" customHeight="1">
      <c r="A843" s="42">
        <v>794</v>
      </c>
      <c r="B843" s="38" t="s">
        <v>396</v>
      </c>
      <c r="C843" s="18" t="s">
        <v>36</v>
      </c>
      <c r="D843" s="54">
        <v>27300</v>
      </c>
      <c r="E843" s="61"/>
    </row>
    <row r="844" spans="1:5" s="20" customFormat="1" ht="27" customHeight="1">
      <c r="A844" s="42">
        <v>795</v>
      </c>
      <c r="B844" s="38" t="s">
        <v>397</v>
      </c>
      <c r="C844" s="18" t="s">
        <v>36</v>
      </c>
      <c r="D844" s="54">
        <v>26000</v>
      </c>
      <c r="E844" s="61"/>
    </row>
    <row r="845" spans="1:5" s="20" customFormat="1" ht="27" customHeight="1">
      <c r="A845" s="42">
        <v>796</v>
      </c>
      <c r="B845" s="38" t="s">
        <v>964</v>
      </c>
      <c r="C845" s="18" t="s">
        <v>36</v>
      </c>
      <c r="D845" s="54">
        <v>26000</v>
      </c>
      <c r="E845" s="61"/>
    </row>
    <row r="846" spans="1:5" s="20" customFormat="1" ht="27" customHeight="1">
      <c r="A846" s="42">
        <v>797</v>
      </c>
      <c r="B846" s="38" t="s">
        <v>965</v>
      </c>
      <c r="C846" s="8" t="s">
        <v>36</v>
      </c>
      <c r="D846" s="54">
        <v>26000</v>
      </c>
      <c r="E846" s="61"/>
    </row>
    <row r="847" spans="1:5" s="20" customFormat="1" ht="24.75" customHeight="1">
      <c r="A847" s="42">
        <v>798</v>
      </c>
      <c r="B847" s="38" t="s">
        <v>966</v>
      </c>
      <c r="C847" s="18" t="s">
        <v>36</v>
      </c>
      <c r="D847" s="54">
        <v>73450</v>
      </c>
      <c r="E847" s="61"/>
    </row>
    <row r="848" spans="1:5" s="20" customFormat="1" ht="27" customHeight="1">
      <c r="A848" s="42">
        <v>799</v>
      </c>
      <c r="B848" s="38" t="s">
        <v>398</v>
      </c>
      <c r="C848" s="18" t="s">
        <v>36</v>
      </c>
      <c r="D848" s="54">
        <v>26000</v>
      </c>
      <c r="E848" s="61"/>
    </row>
    <row r="849" spans="1:5" s="20" customFormat="1" ht="27" customHeight="1">
      <c r="A849" s="42">
        <v>800</v>
      </c>
      <c r="B849" s="38" t="s">
        <v>399</v>
      </c>
      <c r="C849" s="18" t="s">
        <v>36</v>
      </c>
      <c r="D849" s="54">
        <v>248300</v>
      </c>
      <c r="E849" s="61"/>
    </row>
    <row r="850" spans="1:5" s="20" customFormat="1" ht="21.75" customHeight="1">
      <c r="A850" s="42">
        <v>801</v>
      </c>
      <c r="B850" s="38" t="s">
        <v>400</v>
      </c>
      <c r="C850" s="18" t="s">
        <v>36</v>
      </c>
      <c r="D850" s="54">
        <v>110500</v>
      </c>
      <c r="E850" s="61"/>
    </row>
    <row r="851" spans="1:5" s="20" customFormat="1" ht="28.5" customHeight="1">
      <c r="A851" s="42">
        <v>802</v>
      </c>
      <c r="B851" s="38" t="s">
        <v>967</v>
      </c>
      <c r="C851" s="18" t="s">
        <v>36</v>
      </c>
      <c r="D851" s="54">
        <v>221000</v>
      </c>
      <c r="E851" s="61"/>
    </row>
    <row r="852" spans="1:5" s="20" customFormat="1" ht="23.25" customHeight="1">
      <c r="A852" s="42">
        <v>803</v>
      </c>
      <c r="B852" s="38" t="s">
        <v>401</v>
      </c>
      <c r="C852" s="18" t="s">
        <v>36</v>
      </c>
      <c r="D852" s="54">
        <v>117000</v>
      </c>
      <c r="E852" s="61"/>
    </row>
    <row r="853" spans="1:5" s="20" customFormat="1" ht="28.5" customHeight="1">
      <c r="A853" s="42">
        <v>804</v>
      </c>
      <c r="B853" s="38" t="s">
        <v>402</v>
      </c>
      <c r="C853" s="18" t="s">
        <v>36</v>
      </c>
      <c r="D853" s="54">
        <v>114400</v>
      </c>
      <c r="E853" s="61"/>
    </row>
    <row r="854" spans="1:5" s="20" customFormat="1" ht="27" customHeight="1">
      <c r="A854" s="42">
        <v>805</v>
      </c>
      <c r="B854" s="38" t="s">
        <v>403</v>
      </c>
      <c r="C854" s="18" t="s">
        <v>36</v>
      </c>
      <c r="D854" s="54">
        <v>126100</v>
      </c>
      <c r="E854" s="61"/>
    </row>
    <row r="855" spans="1:5" s="20" customFormat="1" ht="27" customHeight="1">
      <c r="A855" s="42">
        <v>806</v>
      </c>
      <c r="B855" s="38" t="s">
        <v>404</v>
      </c>
      <c r="C855" s="18" t="s">
        <v>36</v>
      </c>
      <c r="D855" s="54">
        <v>101400</v>
      </c>
      <c r="E855" s="61"/>
    </row>
    <row r="856" spans="1:5" s="20" customFormat="1" ht="27" customHeight="1">
      <c r="A856" s="42">
        <v>807</v>
      </c>
      <c r="B856" s="38" t="s">
        <v>405</v>
      </c>
      <c r="C856" s="18" t="s">
        <v>36</v>
      </c>
      <c r="D856" s="54">
        <v>195000</v>
      </c>
      <c r="E856" s="61"/>
    </row>
    <row r="857" spans="1:5" s="20" customFormat="1" ht="27" customHeight="1">
      <c r="A857" s="42">
        <v>808</v>
      </c>
      <c r="B857" s="38" t="s">
        <v>406</v>
      </c>
      <c r="C857" s="18" t="s">
        <v>36</v>
      </c>
      <c r="D857" s="54">
        <v>513500</v>
      </c>
      <c r="E857" s="61"/>
    </row>
    <row r="858" spans="1:5" s="20" customFormat="1" ht="35.25" customHeight="1">
      <c r="A858" s="42">
        <v>809</v>
      </c>
      <c r="B858" s="38" t="s">
        <v>968</v>
      </c>
      <c r="C858" s="18" t="s">
        <v>36</v>
      </c>
      <c r="D858" s="54">
        <v>260000</v>
      </c>
      <c r="E858" s="61"/>
    </row>
    <row r="859" spans="1:5" s="20" customFormat="1" ht="27" customHeight="1">
      <c r="A859" s="42">
        <v>810</v>
      </c>
      <c r="B859" s="38" t="s">
        <v>407</v>
      </c>
      <c r="C859" s="18" t="s">
        <v>36</v>
      </c>
      <c r="D859" s="54">
        <v>113100</v>
      </c>
      <c r="E859" s="61"/>
    </row>
    <row r="860" spans="1:5" s="20" customFormat="1" ht="27" customHeight="1">
      <c r="A860" s="42">
        <v>811</v>
      </c>
      <c r="B860" s="38" t="s">
        <v>408</v>
      </c>
      <c r="C860" s="18" t="s">
        <v>36</v>
      </c>
      <c r="D860" s="54">
        <v>149500</v>
      </c>
      <c r="E860" s="61"/>
    </row>
    <row r="861" spans="1:5" s="20" customFormat="1" ht="27" customHeight="1">
      <c r="A861" s="42">
        <v>812</v>
      </c>
      <c r="B861" s="38" t="s">
        <v>409</v>
      </c>
      <c r="C861" s="18" t="s">
        <v>36</v>
      </c>
      <c r="D861" s="54">
        <v>253500</v>
      </c>
      <c r="E861" s="61"/>
    </row>
    <row r="862" spans="1:5" s="20" customFormat="1" ht="31.5" customHeight="1">
      <c r="A862" s="42">
        <v>813</v>
      </c>
      <c r="B862" s="38" t="s">
        <v>969</v>
      </c>
      <c r="C862" s="18" t="s">
        <v>36</v>
      </c>
      <c r="D862" s="54">
        <v>37700</v>
      </c>
      <c r="E862" s="61"/>
    </row>
    <row r="863" spans="1:5" s="20" customFormat="1" ht="34.5" customHeight="1">
      <c r="A863" s="42">
        <v>814</v>
      </c>
      <c r="B863" s="38" t="s">
        <v>970</v>
      </c>
      <c r="C863" s="18" t="s">
        <v>36</v>
      </c>
      <c r="D863" s="54">
        <v>104000</v>
      </c>
      <c r="E863" s="61"/>
    </row>
    <row r="864" spans="1:5" s="20" customFormat="1" ht="36.75" customHeight="1">
      <c r="A864" s="42">
        <v>815</v>
      </c>
      <c r="B864" s="38" t="s">
        <v>971</v>
      </c>
      <c r="C864" s="18" t="s">
        <v>36</v>
      </c>
      <c r="D864" s="54">
        <v>65000</v>
      </c>
      <c r="E864" s="61"/>
    </row>
    <row r="865" spans="1:5" s="20" customFormat="1" ht="35.25" customHeight="1">
      <c r="A865" s="42">
        <v>816</v>
      </c>
      <c r="B865" s="38" t="s">
        <v>972</v>
      </c>
      <c r="C865" s="18" t="s">
        <v>36</v>
      </c>
      <c r="D865" s="54">
        <v>45500</v>
      </c>
      <c r="E865" s="61"/>
    </row>
    <row r="866" spans="1:5" s="20" customFormat="1" ht="27" customHeight="1">
      <c r="A866" s="42">
        <v>817</v>
      </c>
      <c r="B866" s="38" t="s">
        <v>410</v>
      </c>
      <c r="C866" s="18" t="s">
        <v>36</v>
      </c>
      <c r="D866" s="54">
        <v>65000</v>
      </c>
      <c r="E866" s="61"/>
    </row>
    <row r="867" spans="1:5" s="20" customFormat="1" ht="31.5" customHeight="1">
      <c r="A867" s="42">
        <v>818</v>
      </c>
      <c r="B867" s="38" t="s">
        <v>973</v>
      </c>
      <c r="C867" s="18" t="s">
        <v>36</v>
      </c>
      <c r="D867" s="54">
        <v>99450</v>
      </c>
      <c r="E867" s="61"/>
    </row>
    <row r="868" spans="1:5" s="20" customFormat="1" ht="34.5" customHeight="1">
      <c r="A868" s="42">
        <v>819</v>
      </c>
      <c r="B868" s="38" t="s">
        <v>974</v>
      </c>
      <c r="C868" s="18" t="s">
        <v>36</v>
      </c>
      <c r="D868" s="54">
        <v>45500</v>
      </c>
      <c r="E868" s="61"/>
    </row>
    <row r="869" spans="1:5" s="20" customFormat="1" ht="33" customHeight="1">
      <c r="A869" s="42">
        <v>820</v>
      </c>
      <c r="B869" s="38" t="s">
        <v>975</v>
      </c>
      <c r="C869" s="18" t="s">
        <v>36</v>
      </c>
      <c r="D869" s="54">
        <v>97500</v>
      </c>
      <c r="E869" s="61"/>
    </row>
    <row r="870" spans="1:5" s="20" customFormat="1" ht="30.75" customHeight="1">
      <c r="A870" s="42">
        <v>821</v>
      </c>
      <c r="B870" s="38" t="s">
        <v>411</v>
      </c>
      <c r="C870" s="18" t="s">
        <v>36</v>
      </c>
      <c r="D870" s="54">
        <v>33800</v>
      </c>
      <c r="E870" s="61"/>
    </row>
    <row r="871" spans="1:5" s="20" customFormat="1" ht="33.75" customHeight="1">
      <c r="A871" s="42">
        <v>822</v>
      </c>
      <c r="B871" s="38" t="s">
        <v>976</v>
      </c>
      <c r="C871" s="18" t="s">
        <v>36</v>
      </c>
      <c r="D871" s="54">
        <v>94250</v>
      </c>
      <c r="E871" s="61"/>
    </row>
    <row r="872" spans="1:5" s="20" customFormat="1" ht="24" customHeight="1">
      <c r="A872" s="42">
        <v>823</v>
      </c>
      <c r="B872" s="38" t="s">
        <v>977</v>
      </c>
      <c r="C872" s="18" t="s">
        <v>36</v>
      </c>
      <c r="D872" s="54">
        <v>94250</v>
      </c>
      <c r="E872" s="61"/>
    </row>
    <row r="873" spans="1:5" s="20" customFormat="1" ht="25.5" customHeight="1">
      <c r="A873" s="42">
        <v>824</v>
      </c>
      <c r="B873" s="38" t="s">
        <v>412</v>
      </c>
      <c r="C873" s="18" t="s">
        <v>36</v>
      </c>
      <c r="D873" s="54">
        <v>91000</v>
      </c>
      <c r="E873" s="61"/>
    </row>
    <row r="874" spans="1:5" s="20" customFormat="1" ht="32.25" customHeight="1">
      <c r="A874" s="42">
        <v>825</v>
      </c>
      <c r="B874" s="38" t="s">
        <v>978</v>
      </c>
      <c r="C874" s="18" t="s">
        <v>36</v>
      </c>
      <c r="D874" s="54">
        <v>143000</v>
      </c>
      <c r="E874" s="61"/>
    </row>
    <row r="875" spans="1:5" s="20" customFormat="1" ht="26.25" customHeight="1">
      <c r="A875" s="42">
        <v>826</v>
      </c>
      <c r="B875" s="38" t="s">
        <v>979</v>
      </c>
      <c r="C875" s="18" t="s">
        <v>36</v>
      </c>
      <c r="D875" s="54">
        <v>104000</v>
      </c>
      <c r="E875" s="61"/>
    </row>
    <row r="876" spans="1:5" s="20" customFormat="1" ht="26.25" customHeight="1">
      <c r="A876" s="42">
        <v>827</v>
      </c>
      <c r="B876" s="38" t="s">
        <v>980</v>
      </c>
      <c r="C876" s="18" t="s">
        <v>36</v>
      </c>
      <c r="D876" s="54">
        <v>130000</v>
      </c>
      <c r="E876" s="61"/>
    </row>
    <row r="877" spans="1:5" s="20" customFormat="1" ht="27" customHeight="1">
      <c r="A877" s="42">
        <v>828</v>
      </c>
      <c r="B877" s="38" t="s">
        <v>413</v>
      </c>
      <c r="C877" s="18" t="s">
        <v>36</v>
      </c>
      <c r="D877" s="54">
        <v>72150</v>
      </c>
      <c r="E877" s="61"/>
    </row>
    <row r="878" spans="1:5" s="20" customFormat="1" ht="24.75" customHeight="1">
      <c r="A878" s="42">
        <v>829</v>
      </c>
      <c r="B878" s="38" t="s">
        <v>414</v>
      </c>
      <c r="C878" s="18" t="s">
        <v>21</v>
      </c>
      <c r="D878" s="54">
        <v>15600</v>
      </c>
      <c r="E878" s="61"/>
    </row>
    <row r="879" spans="1:5" s="20" customFormat="1" ht="24.75" customHeight="1">
      <c r="A879" s="42">
        <v>830</v>
      </c>
      <c r="B879" s="38" t="s">
        <v>415</v>
      </c>
      <c r="C879" s="18" t="s">
        <v>21</v>
      </c>
      <c r="D879" s="54">
        <v>18200</v>
      </c>
      <c r="E879" s="61"/>
    </row>
    <row r="880" spans="1:5" s="20" customFormat="1" ht="24.75" customHeight="1">
      <c r="A880" s="42">
        <v>831</v>
      </c>
      <c r="B880" s="38" t="s">
        <v>416</v>
      </c>
      <c r="C880" s="18" t="s">
        <v>21</v>
      </c>
      <c r="D880" s="54">
        <v>15600</v>
      </c>
      <c r="E880" s="61"/>
    </row>
    <row r="881" spans="1:5" s="20" customFormat="1" ht="34.5" customHeight="1">
      <c r="A881" s="42">
        <v>832</v>
      </c>
      <c r="B881" s="38" t="s">
        <v>981</v>
      </c>
      <c r="C881" s="18" t="s">
        <v>21</v>
      </c>
      <c r="D881" s="54">
        <v>36400</v>
      </c>
      <c r="E881" s="61"/>
    </row>
    <row r="882" spans="1:5" s="20" customFormat="1" ht="24.75" customHeight="1">
      <c r="A882" s="42">
        <v>833</v>
      </c>
      <c r="B882" s="38" t="s">
        <v>123</v>
      </c>
      <c r="C882" s="18" t="s">
        <v>21</v>
      </c>
      <c r="D882" s="54">
        <v>10400</v>
      </c>
      <c r="E882" s="61"/>
    </row>
    <row r="883" spans="1:5" s="20" customFormat="1" ht="24.75" customHeight="1">
      <c r="A883" s="42">
        <v>834</v>
      </c>
      <c r="B883" s="38" t="s">
        <v>417</v>
      </c>
      <c r="C883" s="18" t="s">
        <v>36</v>
      </c>
      <c r="D883" s="54">
        <v>52000</v>
      </c>
      <c r="E883" s="61"/>
    </row>
    <row r="884" spans="1:5" s="20" customFormat="1" ht="24.75" customHeight="1">
      <c r="A884" s="42">
        <v>835</v>
      </c>
      <c r="B884" s="38" t="s">
        <v>418</v>
      </c>
      <c r="C884" s="18" t="s">
        <v>36</v>
      </c>
      <c r="D884" s="54">
        <v>97500</v>
      </c>
      <c r="E884" s="61"/>
    </row>
    <row r="885" spans="1:4" s="4" customFormat="1" ht="18" customHeight="1">
      <c r="A885" s="80" t="s">
        <v>1145</v>
      </c>
      <c r="B885" s="81"/>
      <c r="C885" s="81"/>
      <c r="D885" s="82"/>
    </row>
    <row r="886" spans="1:5" s="20" customFormat="1" ht="27" customHeight="1">
      <c r="A886" s="42">
        <v>836</v>
      </c>
      <c r="B886" s="43" t="s">
        <v>1027</v>
      </c>
      <c r="C886" s="18" t="s">
        <v>36</v>
      </c>
      <c r="D886" s="41">
        <v>91000</v>
      </c>
      <c r="E886" s="61"/>
    </row>
    <row r="887" spans="1:5" s="20" customFormat="1" ht="24" customHeight="1">
      <c r="A887" s="42">
        <v>837</v>
      </c>
      <c r="B887" s="43" t="s">
        <v>1028</v>
      </c>
      <c r="C887" s="18" t="s">
        <v>36</v>
      </c>
      <c r="D887" s="41">
        <v>104000</v>
      </c>
      <c r="E887" s="61"/>
    </row>
    <row r="888" spans="1:5" s="20" customFormat="1" ht="30" customHeight="1">
      <c r="A888" s="42">
        <v>838</v>
      </c>
      <c r="B888" s="43" t="s">
        <v>1029</v>
      </c>
      <c r="C888" s="18" t="s">
        <v>36</v>
      </c>
      <c r="D888" s="41">
        <v>130000</v>
      </c>
      <c r="E888" s="61"/>
    </row>
    <row r="889" spans="1:5" s="20" customFormat="1" ht="38.25" customHeight="1">
      <c r="A889" s="42">
        <v>839</v>
      </c>
      <c r="B889" s="43" t="s">
        <v>1030</v>
      </c>
      <c r="C889" s="18" t="s">
        <v>36</v>
      </c>
      <c r="D889" s="41">
        <v>195000</v>
      </c>
      <c r="E889" s="61"/>
    </row>
    <row r="890" spans="1:5" s="20" customFormat="1" ht="27" customHeight="1">
      <c r="A890" s="42">
        <v>840</v>
      </c>
      <c r="B890" s="43" t="s">
        <v>1031</v>
      </c>
      <c r="C890" s="18" t="s">
        <v>36</v>
      </c>
      <c r="D890" s="41">
        <v>123500</v>
      </c>
      <c r="E890" s="61"/>
    </row>
    <row r="891" spans="1:5" s="20" customFormat="1" ht="24.75" customHeight="1">
      <c r="A891" s="42">
        <v>841</v>
      </c>
      <c r="B891" s="43" t="s">
        <v>425</v>
      </c>
      <c r="C891" s="18" t="s">
        <v>36</v>
      </c>
      <c r="D891" s="41">
        <v>52000</v>
      </c>
      <c r="E891" s="61"/>
    </row>
    <row r="892" spans="1:5" s="20" customFormat="1" ht="40.5" customHeight="1">
      <c r="A892" s="42">
        <v>842</v>
      </c>
      <c r="B892" s="43" t="s">
        <v>419</v>
      </c>
      <c r="C892" s="18" t="s">
        <v>36</v>
      </c>
      <c r="D892" s="41">
        <v>39000</v>
      </c>
      <c r="E892" s="61"/>
    </row>
    <row r="893" spans="1:5" s="20" customFormat="1" ht="36.75" customHeight="1">
      <c r="A893" s="42">
        <v>843</v>
      </c>
      <c r="B893" s="43" t="s">
        <v>1032</v>
      </c>
      <c r="C893" s="18" t="s">
        <v>36</v>
      </c>
      <c r="D893" s="41">
        <v>117000</v>
      </c>
      <c r="E893" s="61"/>
    </row>
    <row r="894" spans="1:5" s="20" customFormat="1" ht="25.5" customHeight="1">
      <c r="A894" s="42">
        <v>844</v>
      </c>
      <c r="B894" s="43" t="s">
        <v>427</v>
      </c>
      <c r="C894" s="18" t="s">
        <v>36</v>
      </c>
      <c r="D894" s="41">
        <v>143000</v>
      </c>
      <c r="E894" s="61"/>
    </row>
    <row r="895" spans="1:5" s="20" customFormat="1" ht="27.75" customHeight="1">
      <c r="A895" s="42">
        <v>845</v>
      </c>
      <c r="B895" s="43" t="s">
        <v>429</v>
      </c>
      <c r="C895" s="18" t="s">
        <v>36</v>
      </c>
      <c r="D895" s="41">
        <v>117000</v>
      </c>
      <c r="E895" s="61"/>
    </row>
    <row r="896" spans="1:5" s="20" customFormat="1" ht="26.25" customHeight="1">
      <c r="A896" s="42">
        <v>846</v>
      </c>
      <c r="B896" s="43" t="s">
        <v>434</v>
      </c>
      <c r="C896" s="18" t="s">
        <v>36</v>
      </c>
      <c r="D896" s="41">
        <v>107900</v>
      </c>
      <c r="E896" s="61"/>
    </row>
    <row r="897" spans="1:5" s="20" customFormat="1" ht="27" customHeight="1">
      <c r="A897" s="42">
        <v>847</v>
      </c>
      <c r="B897" s="43" t="s">
        <v>436</v>
      </c>
      <c r="C897" s="18" t="s">
        <v>21</v>
      </c>
      <c r="D897" s="41">
        <v>23660</v>
      </c>
      <c r="E897" s="61"/>
    </row>
    <row r="898" spans="1:5" s="20" customFormat="1" ht="26.25" customHeight="1">
      <c r="A898" s="42">
        <v>848</v>
      </c>
      <c r="B898" s="43" t="s">
        <v>446</v>
      </c>
      <c r="C898" s="18" t="s">
        <v>36</v>
      </c>
      <c r="D898" s="41">
        <v>130000</v>
      </c>
      <c r="E898" s="61"/>
    </row>
    <row r="899" spans="1:5" s="20" customFormat="1" ht="25.5" customHeight="1">
      <c r="A899" s="42">
        <v>849</v>
      </c>
      <c r="B899" s="43" t="s">
        <v>448</v>
      </c>
      <c r="C899" s="18" t="s">
        <v>36</v>
      </c>
      <c r="D899" s="41">
        <v>166400</v>
      </c>
      <c r="E899" s="61"/>
    </row>
    <row r="900" spans="1:5" s="20" customFormat="1" ht="24.75" customHeight="1">
      <c r="A900" s="42">
        <v>850</v>
      </c>
      <c r="B900" s="43" t="s">
        <v>442</v>
      </c>
      <c r="C900" s="18" t="s">
        <v>36</v>
      </c>
      <c r="D900" s="41">
        <v>130000</v>
      </c>
      <c r="E900" s="61"/>
    </row>
    <row r="901" spans="1:5" s="20" customFormat="1" ht="27" customHeight="1">
      <c r="A901" s="42">
        <v>851</v>
      </c>
      <c r="B901" s="43" t="s">
        <v>1033</v>
      </c>
      <c r="C901" s="18" t="s">
        <v>36</v>
      </c>
      <c r="D901" s="41">
        <v>130000</v>
      </c>
      <c r="E901" s="61"/>
    </row>
    <row r="902" spans="1:5" s="20" customFormat="1" ht="27" customHeight="1">
      <c r="A902" s="42">
        <v>852</v>
      </c>
      <c r="B902" s="43" t="s">
        <v>1034</v>
      </c>
      <c r="C902" s="18" t="s">
        <v>36</v>
      </c>
      <c r="D902" s="41">
        <v>130000</v>
      </c>
      <c r="E902" s="61"/>
    </row>
    <row r="903" spans="1:5" s="20" customFormat="1" ht="25.5" customHeight="1">
      <c r="A903" s="42">
        <v>853</v>
      </c>
      <c r="B903" s="43" t="s">
        <v>1035</v>
      </c>
      <c r="C903" s="18" t="s">
        <v>36</v>
      </c>
      <c r="D903" s="41">
        <v>130000</v>
      </c>
      <c r="E903" s="61"/>
    </row>
    <row r="904" spans="1:5" s="20" customFormat="1" ht="22.5" customHeight="1">
      <c r="A904" s="42">
        <v>854</v>
      </c>
      <c r="B904" s="43" t="s">
        <v>1036</v>
      </c>
      <c r="C904" s="18" t="s">
        <v>36</v>
      </c>
      <c r="D904" s="41">
        <v>97500</v>
      </c>
      <c r="E904" s="61"/>
    </row>
    <row r="905" spans="1:5" s="20" customFormat="1" ht="22.5" customHeight="1">
      <c r="A905" s="42">
        <v>855</v>
      </c>
      <c r="B905" s="43" t="s">
        <v>1037</v>
      </c>
      <c r="C905" s="18" t="s">
        <v>36</v>
      </c>
      <c r="D905" s="41">
        <v>97500</v>
      </c>
      <c r="E905" s="61"/>
    </row>
    <row r="906" spans="1:5" s="20" customFormat="1" ht="35.25" customHeight="1">
      <c r="A906" s="42">
        <v>856</v>
      </c>
      <c r="B906" s="43" t="s">
        <v>1038</v>
      </c>
      <c r="C906" s="18" t="s">
        <v>36</v>
      </c>
      <c r="D906" s="41">
        <v>130000</v>
      </c>
      <c r="E906" s="61"/>
    </row>
    <row r="907" spans="1:5" s="20" customFormat="1" ht="26.25" customHeight="1">
      <c r="A907" s="42">
        <v>857</v>
      </c>
      <c r="B907" s="43" t="s">
        <v>444</v>
      </c>
      <c r="C907" s="8" t="s">
        <v>36</v>
      </c>
      <c r="D907" s="41">
        <v>63050</v>
      </c>
      <c r="E907" s="61"/>
    </row>
    <row r="908" spans="1:5" s="20" customFormat="1" ht="23.25" customHeight="1">
      <c r="A908" s="42">
        <v>858</v>
      </c>
      <c r="B908" s="43" t="s">
        <v>1039</v>
      </c>
      <c r="C908" s="18" t="s">
        <v>36</v>
      </c>
      <c r="D908" s="41">
        <v>91000</v>
      </c>
      <c r="E908" s="61"/>
    </row>
    <row r="909" spans="1:5" s="20" customFormat="1" ht="27" customHeight="1">
      <c r="A909" s="42">
        <v>859</v>
      </c>
      <c r="B909" s="43" t="s">
        <v>1040</v>
      </c>
      <c r="C909" s="18" t="s">
        <v>36</v>
      </c>
      <c r="D909" s="41">
        <v>91000</v>
      </c>
      <c r="E909" s="61"/>
    </row>
    <row r="910" spans="1:5" s="20" customFormat="1" ht="34.5" customHeight="1">
      <c r="A910" s="42">
        <v>860</v>
      </c>
      <c r="B910" s="43" t="s">
        <v>1041</v>
      </c>
      <c r="C910" s="18" t="s">
        <v>36</v>
      </c>
      <c r="D910" s="41">
        <v>195000</v>
      </c>
      <c r="E910" s="61"/>
    </row>
    <row r="911" spans="1:5" s="20" customFormat="1" ht="25.5" customHeight="1">
      <c r="A911" s="42">
        <v>861</v>
      </c>
      <c r="B911" s="43" t="s">
        <v>1042</v>
      </c>
      <c r="C911" s="18" t="s">
        <v>36</v>
      </c>
      <c r="D911" s="41">
        <v>195000</v>
      </c>
      <c r="E911" s="61"/>
    </row>
    <row r="912" spans="1:5" s="20" customFormat="1" ht="25.5" customHeight="1">
      <c r="A912" s="42">
        <v>862</v>
      </c>
      <c r="B912" s="43" t="s">
        <v>1043</v>
      </c>
      <c r="C912" s="18" t="s">
        <v>36</v>
      </c>
      <c r="D912" s="41">
        <v>71500</v>
      </c>
      <c r="E912" s="61"/>
    </row>
    <row r="913" spans="1:5" s="20" customFormat="1" ht="25.5" customHeight="1">
      <c r="A913" s="42">
        <v>863</v>
      </c>
      <c r="B913" s="43" t="s">
        <v>423</v>
      </c>
      <c r="C913" s="18" t="s">
        <v>36</v>
      </c>
      <c r="D913" s="41">
        <v>65000</v>
      </c>
      <c r="E913" s="61"/>
    </row>
    <row r="914" spans="1:5" s="20" customFormat="1" ht="25.5" customHeight="1">
      <c r="A914" s="42">
        <v>864</v>
      </c>
      <c r="B914" s="43" t="s">
        <v>445</v>
      </c>
      <c r="C914" s="18" t="s">
        <v>36</v>
      </c>
      <c r="D914" s="41">
        <v>260000</v>
      </c>
      <c r="E914" s="61"/>
    </row>
    <row r="915" spans="1:5" s="20" customFormat="1" ht="25.5" customHeight="1">
      <c r="A915" s="42">
        <v>865</v>
      </c>
      <c r="B915" s="43" t="s">
        <v>1044</v>
      </c>
      <c r="C915" s="18" t="s">
        <v>36</v>
      </c>
      <c r="D915" s="41">
        <v>520000</v>
      </c>
      <c r="E915" s="61"/>
    </row>
    <row r="916" spans="1:5" s="20" customFormat="1" ht="25.5" customHeight="1">
      <c r="A916" s="42">
        <v>866</v>
      </c>
      <c r="B916" s="43" t="s">
        <v>450</v>
      </c>
      <c r="C916" s="18" t="s">
        <v>36</v>
      </c>
      <c r="D916" s="41">
        <v>65000</v>
      </c>
      <c r="E916" s="61"/>
    </row>
    <row r="917" spans="1:5" s="20" customFormat="1" ht="25.5" customHeight="1">
      <c r="A917" s="42">
        <v>867</v>
      </c>
      <c r="B917" s="43" t="s">
        <v>420</v>
      </c>
      <c r="C917" s="18" t="s">
        <v>36</v>
      </c>
      <c r="D917" s="41">
        <v>78000</v>
      </c>
      <c r="E917" s="61"/>
    </row>
    <row r="918" spans="1:5" s="20" customFormat="1" ht="25.5" customHeight="1">
      <c r="A918" s="42">
        <v>868</v>
      </c>
      <c r="B918" s="43" t="s">
        <v>1045</v>
      </c>
      <c r="C918" s="18" t="s">
        <v>36</v>
      </c>
      <c r="D918" s="41">
        <v>65000</v>
      </c>
      <c r="E918" s="61"/>
    </row>
    <row r="919" spans="1:5" s="20" customFormat="1" ht="25.5" customHeight="1">
      <c r="A919" s="42">
        <v>869</v>
      </c>
      <c r="B919" s="43" t="s">
        <v>1046</v>
      </c>
      <c r="C919" s="18" t="s">
        <v>36</v>
      </c>
      <c r="D919" s="41">
        <v>91000</v>
      </c>
      <c r="E919" s="61"/>
    </row>
    <row r="920" spans="1:5" s="20" customFormat="1" ht="25.5" customHeight="1">
      <c r="A920" s="42">
        <v>870</v>
      </c>
      <c r="B920" s="43" t="s">
        <v>451</v>
      </c>
      <c r="C920" s="18" t="s">
        <v>36</v>
      </c>
      <c r="D920" s="41">
        <v>91000</v>
      </c>
      <c r="E920" s="61"/>
    </row>
    <row r="921" spans="1:5" s="20" customFormat="1" ht="25.5" customHeight="1">
      <c r="A921" s="42">
        <v>871</v>
      </c>
      <c r="B921" s="43" t="s">
        <v>443</v>
      </c>
      <c r="C921" s="18" t="s">
        <v>36</v>
      </c>
      <c r="D921" s="41">
        <v>130000</v>
      </c>
      <c r="E921" s="61"/>
    </row>
    <row r="922" spans="1:5" s="20" customFormat="1" ht="36" customHeight="1">
      <c r="A922" s="42">
        <v>872</v>
      </c>
      <c r="B922" s="43" t="s">
        <v>870</v>
      </c>
      <c r="C922" s="18" t="s">
        <v>36</v>
      </c>
      <c r="D922" s="41">
        <v>65000</v>
      </c>
      <c r="E922" s="61"/>
    </row>
    <row r="923" spans="1:5" s="20" customFormat="1" ht="24.75" customHeight="1">
      <c r="A923" s="42">
        <v>873</v>
      </c>
      <c r="B923" s="43" t="s">
        <v>437</v>
      </c>
      <c r="C923" s="18" t="s">
        <v>36</v>
      </c>
      <c r="D923" s="41">
        <v>130000</v>
      </c>
      <c r="E923" s="61"/>
    </row>
    <row r="924" spans="1:5" s="20" customFormat="1" ht="24.75" customHeight="1">
      <c r="A924" s="42">
        <v>874</v>
      </c>
      <c r="B924" s="43" t="s">
        <v>447</v>
      </c>
      <c r="C924" s="18" t="s">
        <v>36</v>
      </c>
      <c r="D924" s="41">
        <v>78000</v>
      </c>
      <c r="E924" s="61"/>
    </row>
    <row r="925" spans="1:5" s="20" customFormat="1" ht="24.75" customHeight="1">
      <c r="A925" s="42">
        <v>875</v>
      </c>
      <c r="B925" s="43" t="s">
        <v>440</v>
      </c>
      <c r="C925" s="18" t="s">
        <v>36</v>
      </c>
      <c r="D925" s="41">
        <v>520000</v>
      </c>
      <c r="E925" s="61"/>
    </row>
    <row r="926" spans="1:5" s="20" customFormat="1" ht="24.75" customHeight="1">
      <c r="A926" s="42">
        <v>876</v>
      </c>
      <c r="B926" s="43" t="s">
        <v>441</v>
      </c>
      <c r="C926" s="18" t="s">
        <v>36</v>
      </c>
      <c r="D926" s="41">
        <v>130000</v>
      </c>
      <c r="E926" s="61"/>
    </row>
    <row r="927" spans="1:5" s="20" customFormat="1" ht="39" customHeight="1">
      <c r="A927" s="42">
        <v>877</v>
      </c>
      <c r="B927" s="43" t="s">
        <v>1047</v>
      </c>
      <c r="C927" s="18" t="s">
        <v>36</v>
      </c>
      <c r="D927" s="41">
        <v>260000</v>
      </c>
      <c r="E927" s="61"/>
    </row>
    <row r="928" spans="1:5" s="20" customFormat="1" ht="25.5" customHeight="1">
      <c r="A928" s="42">
        <v>878</v>
      </c>
      <c r="B928" s="43" t="s">
        <v>430</v>
      </c>
      <c r="C928" s="18" t="s">
        <v>36</v>
      </c>
      <c r="D928" s="41">
        <v>130000</v>
      </c>
      <c r="E928" s="61"/>
    </row>
    <row r="929" spans="1:5" s="20" customFormat="1" ht="34.5" customHeight="1">
      <c r="A929" s="42">
        <v>879</v>
      </c>
      <c r="B929" s="43" t="s">
        <v>1048</v>
      </c>
      <c r="C929" s="18" t="s">
        <v>36</v>
      </c>
      <c r="D929" s="41">
        <v>130000</v>
      </c>
      <c r="E929" s="61"/>
    </row>
    <row r="930" spans="1:5" s="20" customFormat="1" ht="39" customHeight="1">
      <c r="A930" s="42">
        <v>880</v>
      </c>
      <c r="B930" s="43" t="s">
        <v>1049</v>
      </c>
      <c r="C930" s="18" t="s">
        <v>36</v>
      </c>
      <c r="D930" s="41">
        <v>325000</v>
      </c>
      <c r="E930" s="61"/>
    </row>
    <row r="931" spans="1:5" s="20" customFormat="1" ht="42.75" customHeight="1">
      <c r="A931" s="42">
        <v>881</v>
      </c>
      <c r="B931" s="43" t="s">
        <v>800</v>
      </c>
      <c r="C931" s="18" t="s">
        <v>36</v>
      </c>
      <c r="D931" s="41">
        <v>325000</v>
      </c>
      <c r="E931" s="61"/>
    </row>
    <row r="932" spans="1:5" s="20" customFormat="1" ht="27" customHeight="1">
      <c r="A932" s="42">
        <v>882</v>
      </c>
      <c r="B932" s="43" t="s">
        <v>424</v>
      </c>
      <c r="C932" s="18" t="s">
        <v>36</v>
      </c>
      <c r="D932" s="41">
        <v>65000</v>
      </c>
      <c r="E932" s="61"/>
    </row>
    <row r="933" spans="1:5" s="20" customFormat="1" ht="30" customHeight="1">
      <c r="A933" s="42">
        <v>883</v>
      </c>
      <c r="B933" s="43" t="s">
        <v>106</v>
      </c>
      <c r="C933" s="18" t="s">
        <v>36</v>
      </c>
      <c r="D933" s="41">
        <v>65000</v>
      </c>
      <c r="E933" s="61"/>
    </row>
    <row r="934" spans="1:5" s="20" customFormat="1" ht="24.75" customHeight="1">
      <c r="A934" s="42">
        <v>884</v>
      </c>
      <c r="B934" s="43" t="s">
        <v>428</v>
      </c>
      <c r="C934" s="18" t="s">
        <v>36</v>
      </c>
      <c r="D934" s="41">
        <v>585000</v>
      </c>
      <c r="E934" s="61"/>
    </row>
    <row r="935" spans="1:5" s="20" customFormat="1" ht="39" customHeight="1">
      <c r="A935" s="42">
        <v>885</v>
      </c>
      <c r="B935" s="43" t="s">
        <v>1050</v>
      </c>
      <c r="C935" s="18" t="s">
        <v>36</v>
      </c>
      <c r="D935" s="41">
        <v>520000</v>
      </c>
      <c r="E935" s="61"/>
    </row>
    <row r="936" spans="1:5" s="20" customFormat="1" ht="36.75" customHeight="1">
      <c r="A936" s="42">
        <v>886</v>
      </c>
      <c r="B936" s="43" t="s">
        <v>1051</v>
      </c>
      <c r="C936" s="18" t="s">
        <v>36</v>
      </c>
      <c r="D936" s="41">
        <v>520000</v>
      </c>
      <c r="E936" s="61"/>
    </row>
    <row r="937" spans="1:5" s="20" customFormat="1" ht="27" customHeight="1">
      <c r="A937" s="42">
        <v>887</v>
      </c>
      <c r="B937" s="43" t="s">
        <v>433</v>
      </c>
      <c r="C937" s="18" t="s">
        <v>36</v>
      </c>
      <c r="D937" s="41">
        <v>520000</v>
      </c>
      <c r="E937" s="61"/>
    </row>
    <row r="938" spans="1:5" s="20" customFormat="1" ht="27.75" customHeight="1">
      <c r="A938" s="42">
        <v>888</v>
      </c>
      <c r="B938" s="43" t="s">
        <v>439</v>
      </c>
      <c r="C938" s="18" t="s">
        <v>36</v>
      </c>
      <c r="D938" s="41">
        <v>130000</v>
      </c>
      <c r="E938" s="61"/>
    </row>
    <row r="939" spans="1:5" s="20" customFormat="1" ht="28.5" customHeight="1">
      <c r="A939" s="42">
        <v>889</v>
      </c>
      <c r="B939" s="43" t="s">
        <v>449</v>
      </c>
      <c r="C939" s="18" t="s">
        <v>36</v>
      </c>
      <c r="D939" s="41">
        <v>130000</v>
      </c>
      <c r="E939" s="61"/>
    </row>
    <row r="940" spans="1:5" s="20" customFormat="1" ht="24.75" customHeight="1">
      <c r="A940" s="42">
        <v>890</v>
      </c>
      <c r="B940" s="43" t="s">
        <v>435</v>
      </c>
      <c r="C940" s="18" t="s">
        <v>36</v>
      </c>
      <c r="D940" s="41">
        <v>195000</v>
      </c>
      <c r="E940" s="61"/>
    </row>
    <row r="941" spans="1:5" s="20" customFormat="1" ht="24.75" customHeight="1">
      <c r="A941" s="42">
        <v>891</v>
      </c>
      <c r="B941" s="43" t="s">
        <v>422</v>
      </c>
      <c r="C941" s="18" t="s">
        <v>36</v>
      </c>
      <c r="D941" s="41">
        <v>91000</v>
      </c>
      <c r="E941" s="61"/>
    </row>
    <row r="942" spans="1:5" s="20" customFormat="1" ht="39.75" customHeight="1">
      <c r="A942" s="42">
        <v>892</v>
      </c>
      <c r="B942" s="43" t="s">
        <v>431</v>
      </c>
      <c r="C942" s="18" t="s">
        <v>36</v>
      </c>
      <c r="D942" s="41">
        <v>130000</v>
      </c>
      <c r="E942" s="61"/>
    </row>
    <row r="943" spans="1:5" s="20" customFormat="1" ht="31.5" customHeight="1">
      <c r="A943" s="42">
        <v>893</v>
      </c>
      <c r="B943" s="43" t="s">
        <v>1052</v>
      </c>
      <c r="C943" s="18" t="s">
        <v>36</v>
      </c>
      <c r="D943" s="41">
        <v>520000</v>
      </c>
      <c r="E943" s="61"/>
    </row>
    <row r="944" spans="1:5" s="20" customFormat="1" ht="54.75" customHeight="1">
      <c r="A944" s="42">
        <v>894</v>
      </c>
      <c r="B944" s="43" t="s">
        <v>868</v>
      </c>
      <c r="C944" s="18" t="s">
        <v>36</v>
      </c>
      <c r="D944" s="41">
        <v>195000</v>
      </c>
      <c r="E944" s="61"/>
    </row>
    <row r="945" spans="1:5" s="20" customFormat="1" ht="42.75" customHeight="1">
      <c r="A945" s="42">
        <v>895</v>
      </c>
      <c r="B945" s="43" t="s">
        <v>426</v>
      </c>
      <c r="C945" s="18" t="s">
        <v>36</v>
      </c>
      <c r="D945" s="41">
        <v>715000</v>
      </c>
      <c r="E945" s="61"/>
    </row>
    <row r="946" spans="1:5" s="20" customFormat="1" ht="39.75" customHeight="1">
      <c r="A946" s="42">
        <v>896</v>
      </c>
      <c r="B946" s="43" t="s">
        <v>1053</v>
      </c>
      <c r="C946" s="18" t="s">
        <v>36</v>
      </c>
      <c r="D946" s="41">
        <v>520000</v>
      </c>
      <c r="E946" s="61"/>
    </row>
    <row r="947" spans="1:5" s="20" customFormat="1" ht="38.25" customHeight="1">
      <c r="A947" s="42">
        <v>897</v>
      </c>
      <c r="B947" s="43" t="s">
        <v>1054</v>
      </c>
      <c r="C947" s="18" t="s">
        <v>36</v>
      </c>
      <c r="D947" s="41">
        <v>455000</v>
      </c>
      <c r="E947" s="61"/>
    </row>
    <row r="948" spans="1:5" s="20" customFormat="1" ht="56.25" customHeight="1">
      <c r="A948" s="42">
        <v>898</v>
      </c>
      <c r="B948" s="43" t="s">
        <v>1055</v>
      </c>
      <c r="C948" s="18" t="s">
        <v>36</v>
      </c>
      <c r="D948" s="41">
        <v>455000</v>
      </c>
      <c r="E948" s="61"/>
    </row>
    <row r="949" spans="1:5" s="20" customFormat="1" ht="37.5" customHeight="1">
      <c r="A949" s="42">
        <v>899</v>
      </c>
      <c r="B949" s="43" t="s">
        <v>1056</v>
      </c>
      <c r="C949" s="18" t="s">
        <v>36</v>
      </c>
      <c r="D949" s="41">
        <v>455000</v>
      </c>
      <c r="E949" s="61"/>
    </row>
    <row r="950" spans="1:5" s="20" customFormat="1" ht="24.75" customHeight="1">
      <c r="A950" s="42">
        <v>900</v>
      </c>
      <c r="B950" s="43" t="s">
        <v>1057</v>
      </c>
      <c r="C950" s="18" t="s">
        <v>36</v>
      </c>
      <c r="D950" s="41">
        <v>520000</v>
      </c>
      <c r="E950" s="61"/>
    </row>
    <row r="951" spans="1:5" s="20" customFormat="1" ht="38.25" customHeight="1">
      <c r="A951" s="42">
        <v>901</v>
      </c>
      <c r="B951" s="43" t="s">
        <v>1058</v>
      </c>
      <c r="C951" s="18" t="s">
        <v>36</v>
      </c>
      <c r="D951" s="41">
        <v>520000</v>
      </c>
      <c r="E951" s="61"/>
    </row>
    <row r="952" spans="1:5" s="20" customFormat="1" ht="30.75" customHeight="1">
      <c r="A952" s="42">
        <v>902</v>
      </c>
      <c r="B952" s="43" t="s">
        <v>1059</v>
      </c>
      <c r="C952" s="18" t="s">
        <v>36</v>
      </c>
      <c r="D952" s="41">
        <v>455000</v>
      </c>
      <c r="E952" s="61"/>
    </row>
    <row r="953" spans="1:5" s="20" customFormat="1" ht="34.5" customHeight="1">
      <c r="A953" s="42">
        <v>903</v>
      </c>
      <c r="B953" s="43" t="s">
        <v>1054</v>
      </c>
      <c r="C953" s="18" t="s">
        <v>36</v>
      </c>
      <c r="D953" s="41">
        <v>195000</v>
      </c>
      <c r="E953" s="61"/>
    </row>
    <row r="954" spans="1:5" s="20" customFormat="1" ht="24.75" customHeight="1">
      <c r="A954" s="42">
        <v>904</v>
      </c>
      <c r="B954" s="43" t="s">
        <v>1060</v>
      </c>
      <c r="C954" s="18" t="s">
        <v>36</v>
      </c>
      <c r="D954" s="41">
        <v>422500</v>
      </c>
      <c r="E954" s="61"/>
    </row>
    <row r="955" spans="1:5" s="20" customFormat="1" ht="24.75" customHeight="1">
      <c r="A955" s="42">
        <v>905</v>
      </c>
      <c r="B955" s="43" t="s">
        <v>1061</v>
      </c>
      <c r="C955" s="18" t="s">
        <v>36</v>
      </c>
      <c r="D955" s="41">
        <v>422500</v>
      </c>
      <c r="E955" s="61"/>
    </row>
    <row r="956" spans="1:5" s="20" customFormat="1" ht="24.75" customHeight="1">
      <c r="A956" s="42">
        <v>906</v>
      </c>
      <c r="B956" s="43" t="s">
        <v>1062</v>
      </c>
      <c r="C956" s="18" t="s">
        <v>36</v>
      </c>
      <c r="D956" s="41">
        <v>422500</v>
      </c>
      <c r="E956" s="61"/>
    </row>
    <row r="957" spans="1:5" s="20" customFormat="1" ht="24.75" customHeight="1">
      <c r="A957" s="42">
        <v>907</v>
      </c>
      <c r="B957" s="43" t="s">
        <v>1063</v>
      </c>
      <c r="C957" s="18" t="s">
        <v>36</v>
      </c>
      <c r="D957" s="41">
        <v>422500</v>
      </c>
      <c r="E957" s="61"/>
    </row>
    <row r="958" spans="1:5" s="20" customFormat="1" ht="24.75" customHeight="1">
      <c r="A958" s="42">
        <v>908</v>
      </c>
      <c r="B958" s="43" t="s">
        <v>1064</v>
      </c>
      <c r="C958" s="18" t="s">
        <v>36</v>
      </c>
      <c r="D958" s="41">
        <v>422500</v>
      </c>
      <c r="E958" s="61"/>
    </row>
    <row r="959" spans="1:5" s="20" customFormat="1" ht="24.75" customHeight="1">
      <c r="A959" s="42">
        <v>909</v>
      </c>
      <c r="B959" s="43" t="s">
        <v>1065</v>
      </c>
      <c r="C959" s="18" t="s">
        <v>36</v>
      </c>
      <c r="D959" s="41">
        <v>422500</v>
      </c>
      <c r="E959" s="61"/>
    </row>
    <row r="960" spans="1:5" s="20" customFormat="1" ht="24.75" customHeight="1">
      <c r="A960" s="42">
        <v>910</v>
      </c>
      <c r="B960" s="67" t="s">
        <v>1066</v>
      </c>
      <c r="C960" s="18" t="s">
        <v>36</v>
      </c>
      <c r="D960" s="41">
        <v>422500</v>
      </c>
      <c r="E960" s="61"/>
    </row>
    <row r="961" spans="1:5" s="20" customFormat="1" ht="24.75" customHeight="1">
      <c r="A961" s="42">
        <v>911</v>
      </c>
      <c r="B961" s="43" t="s">
        <v>1067</v>
      </c>
      <c r="C961" s="18" t="s">
        <v>36</v>
      </c>
      <c r="D961" s="41">
        <v>422500</v>
      </c>
      <c r="E961" s="61"/>
    </row>
    <row r="962" spans="1:5" s="20" customFormat="1" ht="24.75" customHeight="1">
      <c r="A962" s="42">
        <v>912</v>
      </c>
      <c r="B962" s="43" t="s">
        <v>1068</v>
      </c>
      <c r="C962" s="18" t="s">
        <v>36</v>
      </c>
      <c r="D962" s="41">
        <v>422500</v>
      </c>
      <c r="E962" s="61"/>
    </row>
    <row r="963" spans="1:5" s="20" customFormat="1" ht="24.75" customHeight="1">
      <c r="A963" s="42">
        <v>913</v>
      </c>
      <c r="B963" s="43" t="s">
        <v>1069</v>
      </c>
      <c r="C963" s="18" t="s">
        <v>36</v>
      </c>
      <c r="D963" s="41">
        <v>422500</v>
      </c>
      <c r="E963" s="61"/>
    </row>
    <row r="964" spans="1:5" s="20" customFormat="1" ht="24.75" customHeight="1">
      <c r="A964" s="42">
        <v>914</v>
      </c>
      <c r="B964" s="43" t="s">
        <v>1070</v>
      </c>
      <c r="C964" s="18" t="s">
        <v>36</v>
      </c>
      <c r="D964" s="41">
        <v>422500</v>
      </c>
      <c r="E964" s="61"/>
    </row>
    <row r="965" spans="1:5" s="20" customFormat="1" ht="24.75" customHeight="1">
      <c r="A965" s="42">
        <v>915</v>
      </c>
      <c r="B965" s="43" t="s">
        <v>1071</v>
      </c>
      <c r="C965" s="18" t="s">
        <v>36</v>
      </c>
      <c r="D965" s="41">
        <v>422500</v>
      </c>
      <c r="E965" s="61"/>
    </row>
    <row r="966" spans="1:5" s="20" customFormat="1" ht="24.75" customHeight="1">
      <c r="A966" s="42">
        <v>916</v>
      </c>
      <c r="B966" s="43" t="s">
        <v>1072</v>
      </c>
      <c r="C966" s="18" t="s">
        <v>36</v>
      </c>
      <c r="D966" s="41">
        <v>422500</v>
      </c>
      <c r="E966" s="61"/>
    </row>
    <row r="967" spans="1:5" s="20" customFormat="1" ht="24.75" customHeight="1">
      <c r="A967" s="42">
        <v>917</v>
      </c>
      <c r="B967" s="43" t="s">
        <v>1073</v>
      </c>
      <c r="C967" s="18" t="s">
        <v>36</v>
      </c>
      <c r="D967" s="41">
        <v>422500</v>
      </c>
      <c r="E967" s="61"/>
    </row>
    <row r="968" spans="1:5" s="20" customFormat="1" ht="24.75" customHeight="1">
      <c r="A968" s="42">
        <v>918</v>
      </c>
      <c r="B968" s="43" t="s">
        <v>1074</v>
      </c>
      <c r="C968" s="18" t="s">
        <v>36</v>
      </c>
      <c r="D968" s="41">
        <v>422500</v>
      </c>
      <c r="E968" s="61"/>
    </row>
    <row r="969" spans="1:5" s="20" customFormat="1" ht="24.75" customHeight="1">
      <c r="A969" s="42">
        <v>919</v>
      </c>
      <c r="B969" s="43" t="s">
        <v>1063</v>
      </c>
      <c r="C969" s="18" t="s">
        <v>36</v>
      </c>
      <c r="D969" s="41">
        <v>422500</v>
      </c>
      <c r="E969" s="61"/>
    </row>
    <row r="970" spans="1:5" s="20" customFormat="1" ht="24.75" customHeight="1">
      <c r="A970" s="42">
        <v>920</v>
      </c>
      <c r="B970" s="43" t="s">
        <v>1075</v>
      </c>
      <c r="C970" s="18" t="s">
        <v>36</v>
      </c>
      <c r="D970" s="41">
        <v>422500</v>
      </c>
      <c r="E970" s="61"/>
    </row>
    <row r="971" spans="1:5" s="20" customFormat="1" ht="24.75" customHeight="1">
      <c r="A971" s="42">
        <v>921</v>
      </c>
      <c r="B971" s="43" t="s">
        <v>1076</v>
      </c>
      <c r="C971" s="18" t="s">
        <v>36</v>
      </c>
      <c r="D971" s="41">
        <v>422500</v>
      </c>
      <c r="E971" s="61"/>
    </row>
    <row r="972" spans="1:5" s="20" customFormat="1" ht="24.75" customHeight="1">
      <c r="A972" s="42">
        <v>922</v>
      </c>
      <c r="B972" s="43" t="s">
        <v>1077</v>
      </c>
      <c r="C972" s="18" t="s">
        <v>36</v>
      </c>
      <c r="D972" s="41">
        <v>260000</v>
      </c>
      <c r="E972" s="61"/>
    </row>
    <row r="973" spans="1:5" s="20" customFormat="1" ht="24.75" customHeight="1">
      <c r="A973" s="42">
        <v>923</v>
      </c>
      <c r="B973" s="43" t="s">
        <v>1078</v>
      </c>
      <c r="C973" s="18" t="s">
        <v>36</v>
      </c>
      <c r="D973" s="41">
        <v>260000</v>
      </c>
      <c r="E973" s="61"/>
    </row>
    <row r="974" spans="1:5" s="20" customFormat="1" ht="24.75" customHeight="1">
      <c r="A974" s="42">
        <v>924</v>
      </c>
      <c r="B974" s="43" t="s">
        <v>1079</v>
      </c>
      <c r="C974" s="18" t="s">
        <v>36</v>
      </c>
      <c r="D974" s="41">
        <v>260000</v>
      </c>
      <c r="E974" s="61"/>
    </row>
    <row r="975" spans="1:5" s="20" customFormat="1" ht="39.75" customHeight="1">
      <c r="A975" s="42">
        <v>925</v>
      </c>
      <c r="B975" s="43" t="s">
        <v>1080</v>
      </c>
      <c r="C975" s="18" t="s">
        <v>36</v>
      </c>
      <c r="D975" s="41">
        <v>260000</v>
      </c>
      <c r="E975" s="61"/>
    </row>
    <row r="976" spans="1:5" s="20" customFormat="1" ht="24.75" customHeight="1">
      <c r="A976" s="42">
        <v>926</v>
      </c>
      <c r="B976" s="43" t="s">
        <v>1081</v>
      </c>
      <c r="C976" s="18" t="s">
        <v>36</v>
      </c>
      <c r="D976" s="41">
        <v>194999.85001096854</v>
      </c>
      <c r="E976" s="61"/>
    </row>
    <row r="977" spans="1:5" s="20" customFormat="1" ht="24.75" customHeight="1">
      <c r="A977" s="42">
        <v>927</v>
      </c>
      <c r="B977" s="43" t="s">
        <v>1082</v>
      </c>
      <c r="C977" s="18" t="s">
        <v>36</v>
      </c>
      <c r="D977" s="41">
        <v>260000.01264427142</v>
      </c>
      <c r="E977" s="61"/>
    </row>
    <row r="978" spans="1:5" s="20" customFormat="1" ht="37.5" customHeight="1">
      <c r="A978" s="42">
        <v>928</v>
      </c>
      <c r="B978" s="43" t="s">
        <v>1083</v>
      </c>
      <c r="C978" s="18" t="s">
        <v>36</v>
      </c>
      <c r="D978" s="41">
        <v>260000.01264427142</v>
      </c>
      <c r="E978" s="61"/>
    </row>
    <row r="979" spans="1:5" s="20" customFormat="1" ht="24.75" customHeight="1">
      <c r="A979" s="42">
        <v>929</v>
      </c>
      <c r="B979" s="43" t="s">
        <v>1084</v>
      </c>
      <c r="C979" s="18" t="s">
        <v>36</v>
      </c>
      <c r="D979" s="41">
        <v>259999.92650549387</v>
      </c>
      <c r="E979" s="61"/>
    </row>
    <row r="980" spans="1:5" s="20" customFormat="1" ht="24.75" customHeight="1">
      <c r="A980" s="42">
        <v>930</v>
      </c>
      <c r="B980" s="43" t="s">
        <v>1085</v>
      </c>
      <c r="C980" s="18" t="s">
        <v>36</v>
      </c>
      <c r="D980" s="41">
        <v>259999.92650549387</v>
      </c>
      <c r="E980" s="61"/>
    </row>
    <row r="981" spans="1:5" s="20" customFormat="1" ht="24.75" customHeight="1">
      <c r="A981" s="42">
        <v>931</v>
      </c>
      <c r="B981" s="43" t="s">
        <v>1086</v>
      </c>
      <c r="C981" s="18" t="s">
        <v>36</v>
      </c>
      <c r="D981" s="41">
        <v>259999.92650549387</v>
      </c>
      <c r="E981" s="61"/>
    </row>
    <row r="982" spans="1:5" s="20" customFormat="1" ht="24.75" customHeight="1">
      <c r="A982" s="42">
        <v>932</v>
      </c>
      <c r="B982" s="43" t="s">
        <v>1087</v>
      </c>
      <c r="C982" s="18" t="s">
        <v>36</v>
      </c>
      <c r="D982" s="41">
        <v>519999.5741903462</v>
      </c>
      <c r="E982" s="61"/>
    </row>
    <row r="983" spans="1:5" s="20" customFormat="1" ht="39" customHeight="1">
      <c r="A983" s="42">
        <v>933</v>
      </c>
      <c r="B983" s="43" t="s">
        <v>1088</v>
      </c>
      <c r="C983" s="18" t="s">
        <v>36</v>
      </c>
      <c r="D983" s="41">
        <v>324999.8346858056</v>
      </c>
      <c r="E983" s="61"/>
    </row>
    <row r="984" spans="1:5" s="20" customFormat="1" ht="32.25" customHeight="1">
      <c r="A984" s="42">
        <v>934</v>
      </c>
      <c r="B984" s="43" t="s">
        <v>1089</v>
      </c>
      <c r="C984" s="18" t="s">
        <v>36</v>
      </c>
      <c r="D984" s="41">
        <v>585000.6311547409</v>
      </c>
      <c r="E984" s="61"/>
    </row>
    <row r="985" spans="1:5" s="20" customFormat="1" ht="37.5" customHeight="1">
      <c r="A985" s="42">
        <v>935</v>
      </c>
      <c r="B985" s="43" t="s">
        <v>1090</v>
      </c>
      <c r="C985" s="18" t="s">
        <v>36</v>
      </c>
      <c r="D985" s="41">
        <v>324999.8346858056</v>
      </c>
      <c r="E985" s="61"/>
    </row>
    <row r="986" spans="1:5" s="20" customFormat="1" ht="28.5" customHeight="1">
      <c r="A986" s="42">
        <v>936</v>
      </c>
      <c r="B986" s="43" t="s">
        <v>1091</v>
      </c>
      <c r="C986" s="18" t="s">
        <v>36</v>
      </c>
      <c r="D986" s="41">
        <v>259999.38375549382</v>
      </c>
      <c r="E986" s="61"/>
    </row>
    <row r="987" spans="1:5" s="20" customFormat="1" ht="34.5" customHeight="1">
      <c r="A987" s="42">
        <v>937</v>
      </c>
      <c r="B987" s="43" t="s">
        <v>1092</v>
      </c>
      <c r="C987" s="18" t="s">
        <v>36</v>
      </c>
      <c r="D987" s="41">
        <v>650000</v>
      </c>
      <c r="E987" s="61"/>
    </row>
    <row r="988" spans="1:5" s="20" customFormat="1" ht="28.5" customHeight="1">
      <c r="A988" s="42">
        <v>938</v>
      </c>
      <c r="B988" s="43" t="s">
        <v>1093</v>
      </c>
      <c r="C988" s="18" t="s">
        <v>36</v>
      </c>
      <c r="D988" s="41">
        <v>260000</v>
      </c>
      <c r="E988" s="61"/>
    </row>
    <row r="989" spans="1:5" s="20" customFormat="1" ht="37.5" customHeight="1">
      <c r="A989" s="42">
        <v>939</v>
      </c>
      <c r="B989" s="43" t="s">
        <v>1094</v>
      </c>
      <c r="C989" s="18" t="s">
        <v>36</v>
      </c>
      <c r="D989" s="41">
        <v>260000</v>
      </c>
      <c r="E989" s="61"/>
    </row>
    <row r="990" spans="1:5" s="20" customFormat="1" ht="34.5" customHeight="1">
      <c r="A990" s="42">
        <v>940</v>
      </c>
      <c r="B990" s="43" t="s">
        <v>1095</v>
      </c>
      <c r="C990" s="18" t="s">
        <v>36</v>
      </c>
      <c r="D990" s="41">
        <v>260000</v>
      </c>
      <c r="E990" s="61"/>
    </row>
    <row r="991" spans="1:5" s="20" customFormat="1" ht="24.75" customHeight="1">
      <c r="A991" s="42">
        <v>941</v>
      </c>
      <c r="B991" s="43" t="s">
        <v>1096</v>
      </c>
      <c r="C991" s="18" t="s">
        <v>36</v>
      </c>
      <c r="D991" s="41">
        <v>390000</v>
      </c>
      <c r="E991" s="61"/>
    </row>
    <row r="992" spans="1:5" s="43" customFormat="1" ht="24.75" customHeight="1">
      <c r="A992" s="42">
        <v>942</v>
      </c>
      <c r="B992" s="43" t="s">
        <v>1097</v>
      </c>
      <c r="C992" s="18" t="s">
        <v>36</v>
      </c>
      <c r="D992" s="41">
        <v>520000</v>
      </c>
      <c r="E992" s="75"/>
    </row>
    <row r="993" spans="1:5" s="20" customFormat="1" ht="59.25" customHeight="1">
      <c r="A993" s="42">
        <v>943</v>
      </c>
      <c r="B993" s="43" t="s">
        <v>1098</v>
      </c>
      <c r="C993" s="18" t="s">
        <v>36</v>
      </c>
      <c r="D993" s="41">
        <v>520000</v>
      </c>
      <c r="E993" s="61"/>
    </row>
    <row r="994" spans="1:5" s="20" customFormat="1" ht="55.5" customHeight="1">
      <c r="A994" s="42">
        <v>944</v>
      </c>
      <c r="B994" s="43" t="s">
        <v>1099</v>
      </c>
      <c r="C994" s="18" t="s">
        <v>36</v>
      </c>
      <c r="D994" s="41">
        <v>403000</v>
      </c>
      <c r="E994" s="61"/>
    </row>
    <row r="995" spans="1:5" s="20" customFormat="1" ht="42" customHeight="1">
      <c r="A995" s="42">
        <v>945</v>
      </c>
      <c r="B995" s="43" t="s">
        <v>1100</v>
      </c>
      <c r="C995" s="18" t="s">
        <v>36</v>
      </c>
      <c r="D995" s="41">
        <v>403000</v>
      </c>
      <c r="E995" s="61"/>
    </row>
    <row r="996" spans="1:5" s="20" customFormat="1" ht="38.25" customHeight="1">
      <c r="A996" s="42">
        <v>946</v>
      </c>
      <c r="B996" s="43" t="s">
        <v>1101</v>
      </c>
      <c r="C996" s="18" t="s">
        <v>36</v>
      </c>
      <c r="D996" s="41">
        <v>403000</v>
      </c>
      <c r="E996" s="61"/>
    </row>
    <row r="997" spans="1:5" s="20" customFormat="1" ht="24.75" customHeight="1">
      <c r="A997" s="42">
        <v>947</v>
      </c>
      <c r="B997" s="43" t="s">
        <v>1102</v>
      </c>
      <c r="C997" s="18" t="s">
        <v>36</v>
      </c>
      <c r="D997" s="41">
        <v>403000</v>
      </c>
      <c r="E997" s="61"/>
    </row>
    <row r="998" spans="1:5" s="20" customFormat="1" ht="39.75" customHeight="1">
      <c r="A998" s="42">
        <v>948</v>
      </c>
      <c r="B998" s="43" t="s">
        <v>1103</v>
      </c>
      <c r="C998" s="18" t="s">
        <v>36</v>
      </c>
      <c r="D998" s="41">
        <v>650000</v>
      </c>
      <c r="E998" s="61"/>
    </row>
    <row r="999" spans="1:5" s="20" customFormat="1" ht="33.75" customHeight="1">
      <c r="A999" s="42">
        <v>949</v>
      </c>
      <c r="B999" s="43" t="s">
        <v>1104</v>
      </c>
      <c r="C999" s="18" t="s">
        <v>36</v>
      </c>
      <c r="D999" s="41">
        <v>650000</v>
      </c>
      <c r="E999" s="61"/>
    </row>
    <row r="1000" spans="1:5" s="20" customFormat="1" ht="24.75" customHeight="1">
      <c r="A1000" s="42">
        <v>950</v>
      </c>
      <c r="B1000" s="43" t="s">
        <v>1105</v>
      </c>
      <c r="C1000" s="18" t="s">
        <v>36</v>
      </c>
      <c r="D1000" s="41">
        <v>650000</v>
      </c>
      <c r="E1000" s="61"/>
    </row>
    <row r="1001" spans="1:5" s="20" customFormat="1" ht="59.25" customHeight="1">
      <c r="A1001" s="42">
        <v>951</v>
      </c>
      <c r="B1001" s="43" t="s">
        <v>1106</v>
      </c>
      <c r="C1001" s="18" t="s">
        <v>36</v>
      </c>
      <c r="D1001" s="41">
        <v>650000</v>
      </c>
      <c r="E1001" s="61"/>
    </row>
    <row r="1002" spans="1:5" s="20" customFormat="1" ht="38.25" customHeight="1">
      <c r="A1002" s="42">
        <v>952</v>
      </c>
      <c r="B1002" s="43" t="s">
        <v>1107</v>
      </c>
      <c r="C1002" s="18" t="s">
        <v>36</v>
      </c>
      <c r="D1002" s="41">
        <v>650000</v>
      </c>
      <c r="E1002" s="61"/>
    </row>
    <row r="1003" spans="1:5" s="20" customFormat="1" ht="57.75" customHeight="1">
      <c r="A1003" s="42">
        <v>953</v>
      </c>
      <c r="B1003" s="43" t="s">
        <v>1108</v>
      </c>
      <c r="C1003" s="18" t="s">
        <v>36</v>
      </c>
      <c r="D1003" s="41">
        <v>650000</v>
      </c>
      <c r="E1003" s="61"/>
    </row>
    <row r="1004" spans="1:5" s="20" customFormat="1" ht="24.75" customHeight="1">
      <c r="A1004" s="42">
        <v>954</v>
      </c>
      <c r="B1004" s="43" t="s">
        <v>1109</v>
      </c>
      <c r="C1004" s="18" t="s">
        <v>36</v>
      </c>
      <c r="D1004" s="41">
        <v>130000</v>
      </c>
      <c r="E1004" s="61"/>
    </row>
    <row r="1005" spans="1:5" s="20" customFormat="1" ht="24.75" customHeight="1">
      <c r="A1005" s="42">
        <v>955</v>
      </c>
      <c r="B1005" s="43" t="s">
        <v>1110</v>
      </c>
      <c r="C1005" s="18" t="s">
        <v>36</v>
      </c>
      <c r="D1005" s="41">
        <v>117000</v>
      </c>
      <c r="E1005" s="61"/>
    </row>
    <row r="1006" spans="1:5" s="20" customFormat="1" ht="24.75" customHeight="1">
      <c r="A1006" s="42">
        <v>956</v>
      </c>
      <c r="B1006" s="43" t="s">
        <v>1111</v>
      </c>
      <c r="C1006" s="18" t="s">
        <v>36</v>
      </c>
      <c r="D1006" s="41">
        <v>117000</v>
      </c>
      <c r="E1006" s="61"/>
    </row>
    <row r="1007" spans="1:5" s="20" customFormat="1" ht="35.25" customHeight="1">
      <c r="A1007" s="42">
        <v>957</v>
      </c>
      <c r="B1007" s="43" t="s">
        <v>1112</v>
      </c>
      <c r="C1007" s="18" t="s">
        <v>36</v>
      </c>
      <c r="D1007" s="41">
        <v>130000</v>
      </c>
      <c r="E1007" s="61"/>
    </row>
    <row r="1008" spans="1:5" s="20" customFormat="1" ht="27" customHeight="1">
      <c r="A1008" s="42">
        <v>958</v>
      </c>
      <c r="B1008" s="43" t="s">
        <v>1113</v>
      </c>
      <c r="C1008" s="18" t="s">
        <v>36</v>
      </c>
      <c r="D1008" s="41">
        <v>117000</v>
      </c>
      <c r="E1008" s="61"/>
    </row>
    <row r="1009" spans="1:5" s="20" customFormat="1" ht="59.25" customHeight="1">
      <c r="A1009" s="42">
        <v>959</v>
      </c>
      <c r="B1009" s="43" t="s">
        <v>1114</v>
      </c>
      <c r="C1009" s="18" t="s">
        <v>36</v>
      </c>
      <c r="D1009" s="41">
        <v>117000</v>
      </c>
      <c r="E1009" s="61"/>
    </row>
    <row r="1010" spans="1:5" s="20" customFormat="1" ht="34.5" customHeight="1">
      <c r="A1010" s="42">
        <v>960</v>
      </c>
      <c r="B1010" s="43" t="s">
        <v>1115</v>
      </c>
      <c r="C1010" s="18" t="s">
        <v>36</v>
      </c>
      <c r="D1010" s="41">
        <v>195000</v>
      </c>
      <c r="E1010" s="61"/>
    </row>
    <row r="1011" spans="1:5" s="20" customFormat="1" ht="40.5" customHeight="1">
      <c r="A1011" s="42">
        <v>961</v>
      </c>
      <c r="B1011" s="43" t="s">
        <v>1116</v>
      </c>
      <c r="C1011" s="18" t="s">
        <v>36</v>
      </c>
      <c r="D1011" s="41">
        <v>195000</v>
      </c>
      <c r="E1011" s="61"/>
    </row>
    <row r="1012" spans="1:5" s="20" customFormat="1" ht="74.25" customHeight="1">
      <c r="A1012" s="42">
        <v>962</v>
      </c>
      <c r="B1012" s="43" t="s">
        <v>1117</v>
      </c>
      <c r="C1012" s="18" t="s">
        <v>36</v>
      </c>
      <c r="D1012" s="41">
        <v>195000</v>
      </c>
      <c r="E1012" s="61"/>
    </row>
    <row r="1013" spans="1:5" s="20" customFormat="1" ht="24.75" customHeight="1">
      <c r="A1013" s="42">
        <v>963</v>
      </c>
      <c r="B1013" s="43" t="s">
        <v>1118</v>
      </c>
      <c r="C1013" s="18" t="s">
        <v>36</v>
      </c>
      <c r="D1013" s="41">
        <v>143000</v>
      </c>
      <c r="E1013" s="61"/>
    </row>
    <row r="1014" spans="1:5" s="20" customFormat="1" ht="24.75" customHeight="1">
      <c r="A1014" s="42">
        <v>964</v>
      </c>
      <c r="B1014" s="43" t="s">
        <v>1119</v>
      </c>
      <c r="C1014" s="18" t="s">
        <v>36</v>
      </c>
      <c r="D1014" s="41">
        <v>117000</v>
      </c>
      <c r="E1014" s="61"/>
    </row>
    <row r="1015" spans="1:5" s="20" customFormat="1" ht="24.75" customHeight="1">
      <c r="A1015" s="42">
        <v>965</v>
      </c>
      <c r="B1015" s="43" t="s">
        <v>1120</v>
      </c>
      <c r="C1015" s="18" t="s">
        <v>36</v>
      </c>
      <c r="D1015" s="41">
        <v>260000</v>
      </c>
      <c r="E1015" s="61"/>
    </row>
    <row r="1016" spans="1:5" s="20" customFormat="1" ht="36" customHeight="1">
      <c r="A1016" s="42">
        <v>966</v>
      </c>
      <c r="B1016" s="43" t="s">
        <v>1121</v>
      </c>
      <c r="C1016" s="18" t="s">
        <v>36</v>
      </c>
      <c r="D1016" s="41">
        <v>117000</v>
      </c>
      <c r="E1016" s="61"/>
    </row>
    <row r="1017" spans="1:5" s="20" customFormat="1" ht="28.5" customHeight="1">
      <c r="A1017" s="42">
        <v>967</v>
      </c>
      <c r="B1017" s="43" t="s">
        <v>1122</v>
      </c>
      <c r="C1017" s="18" t="s">
        <v>36</v>
      </c>
      <c r="D1017" s="41">
        <v>117000</v>
      </c>
      <c r="E1017" s="61"/>
    </row>
    <row r="1018" spans="1:5" s="20" customFormat="1" ht="36" customHeight="1">
      <c r="A1018" s="42">
        <v>968</v>
      </c>
      <c r="B1018" s="43" t="s">
        <v>1123</v>
      </c>
      <c r="C1018" s="18" t="s">
        <v>36</v>
      </c>
      <c r="D1018" s="41">
        <v>325000</v>
      </c>
      <c r="E1018" s="61"/>
    </row>
    <row r="1019" spans="1:5" s="20" customFormat="1" ht="35.25" customHeight="1">
      <c r="A1019" s="42">
        <v>969</v>
      </c>
      <c r="B1019" s="43" t="s">
        <v>1124</v>
      </c>
      <c r="C1019" s="18" t="s">
        <v>36</v>
      </c>
      <c r="D1019" s="41">
        <v>325000</v>
      </c>
      <c r="E1019" s="61"/>
    </row>
    <row r="1020" spans="1:5" s="20" customFormat="1" ht="33" customHeight="1">
      <c r="A1020" s="42">
        <v>970</v>
      </c>
      <c r="B1020" s="43" t="s">
        <v>1125</v>
      </c>
      <c r="C1020" s="18" t="s">
        <v>36</v>
      </c>
      <c r="D1020" s="41">
        <v>650000</v>
      </c>
      <c r="E1020" s="61"/>
    </row>
    <row r="1021" spans="1:5" s="20" customFormat="1" ht="36" customHeight="1">
      <c r="A1021" s="42">
        <v>971</v>
      </c>
      <c r="B1021" s="43" t="s">
        <v>1126</v>
      </c>
      <c r="C1021" s="18" t="s">
        <v>36</v>
      </c>
      <c r="D1021" s="41">
        <v>533000</v>
      </c>
      <c r="E1021" s="61"/>
    </row>
    <row r="1022" spans="1:5" s="20" customFormat="1" ht="33.75" customHeight="1">
      <c r="A1022" s="42">
        <v>972</v>
      </c>
      <c r="B1022" s="43" t="s">
        <v>1127</v>
      </c>
      <c r="C1022" s="18" t="s">
        <v>36</v>
      </c>
      <c r="D1022" s="41">
        <v>299000</v>
      </c>
      <c r="E1022" s="61"/>
    </row>
    <row r="1023" spans="1:5" s="20" customFormat="1" ht="39" customHeight="1">
      <c r="A1023" s="42">
        <v>973</v>
      </c>
      <c r="B1023" s="43" t="s">
        <v>1128</v>
      </c>
      <c r="C1023" s="18" t="s">
        <v>36</v>
      </c>
      <c r="D1023" s="41">
        <v>377000</v>
      </c>
      <c r="E1023" s="61"/>
    </row>
    <row r="1024" spans="1:5" s="20" customFormat="1" ht="38.25" customHeight="1">
      <c r="A1024" s="42">
        <v>974</v>
      </c>
      <c r="B1024" s="43" t="s">
        <v>1129</v>
      </c>
      <c r="C1024" s="18" t="s">
        <v>36</v>
      </c>
      <c r="D1024" s="41">
        <v>968500</v>
      </c>
      <c r="E1024" s="61"/>
    </row>
    <row r="1025" spans="1:5" s="20" customFormat="1" ht="36" customHeight="1">
      <c r="A1025" s="42">
        <v>975</v>
      </c>
      <c r="B1025" s="43" t="s">
        <v>1130</v>
      </c>
      <c r="C1025" s="18" t="s">
        <v>36</v>
      </c>
      <c r="D1025" s="41">
        <v>403000</v>
      </c>
      <c r="E1025" s="61"/>
    </row>
    <row r="1026" spans="1:5" s="20" customFormat="1" ht="36" customHeight="1">
      <c r="A1026" s="42">
        <v>976</v>
      </c>
      <c r="B1026" s="43" t="s">
        <v>1131</v>
      </c>
      <c r="C1026" s="18" t="s">
        <v>36</v>
      </c>
      <c r="D1026" s="41">
        <v>161200</v>
      </c>
      <c r="E1026" s="61"/>
    </row>
    <row r="1027" spans="1:5" s="20" customFormat="1" ht="30.75" customHeight="1">
      <c r="A1027" s="42">
        <v>977</v>
      </c>
      <c r="B1027" s="43" t="s">
        <v>1132</v>
      </c>
      <c r="C1027" s="18" t="s">
        <v>36</v>
      </c>
      <c r="D1027" s="41">
        <v>234000</v>
      </c>
      <c r="E1027" s="61"/>
    </row>
    <row r="1028" spans="1:5" s="20" customFormat="1" ht="28.5" customHeight="1">
      <c r="A1028" s="42">
        <v>978</v>
      </c>
      <c r="B1028" s="43" t="s">
        <v>1133</v>
      </c>
      <c r="C1028" s="18" t="s">
        <v>36</v>
      </c>
      <c r="D1028" s="41">
        <v>351000</v>
      </c>
      <c r="E1028" s="61"/>
    </row>
    <row r="1029" spans="1:5" s="20" customFormat="1" ht="30.75" customHeight="1">
      <c r="A1029" s="42">
        <v>979</v>
      </c>
      <c r="B1029" s="43" t="s">
        <v>1134</v>
      </c>
      <c r="C1029" s="18" t="s">
        <v>36</v>
      </c>
      <c r="D1029" s="41">
        <v>903500</v>
      </c>
      <c r="E1029" s="61"/>
    </row>
    <row r="1030" spans="1:5" s="20" customFormat="1" ht="30" customHeight="1">
      <c r="A1030" s="42">
        <v>980</v>
      </c>
      <c r="B1030" s="43" t="s">
        <v>1135</v>
      </c>
      <c r="C1030" s="18" t="s">
        <v>36</v>
      </c>
      <c r="D1030" s="41">
        <v>585000</v>
      </c>
      <c r="E1030" s="61"/>
    </row>
    <row r="1031" spans="1:5" s="20" customFormat="1" ht="36" customHeight="1">
      <c r="A1031" s="42">
        <v>981</v>
      </c>
      <c r="B1031" s="43" t="s">
        <v>1136</v>
      </c>
      <c r="C1031" s="18" t="s">
        <v>36</v>
      </c>
      <c r="D1031" s="41">
        <v>1690000</v>
      </c>
      <c r="E1031" s="61"/>
    </row>
    <row r="1032" spans="1:5" s="20" customFormat="1" ht="24.75" customHeight="1">
      <c r="A1032" s="42">
        <v>982</v>
      </c>
      <c r="B1032" s="68" t="s">
        <v>1011</v>
      </c>
      <c r="C1032" s="8" t="s">
        <v>36</v>
      </c>
      <c r="D1032" s="41">
        <v>592800</v>
      </c>
      <c r="E1032" s="61"/>
    </row>
    <row r="1033" spans="1:5" s="20" customFormat="1" ht="24.75" customHeight="1">
      <c r="A1033" s="42">
        <v>983</v>
      </c>
      <c r="B1033" s="68" t="s">
        <v>1012</v>
      </c>
      <c r="C1033" s="8" t="s">
        <v>36</v>
      </c>
      <c r="D1033" s="41">
        <v>1076400</v>
      </c>
      <c r="E1033" s="61"/>
    </row>
    <row r="1034" spans="1:5" s="20" customFormat="1" ht="24.75" customHeight="1">
      <c r="A1034" s="42">
        <v>984</v>
      </c>
      <c r="B1034" s="68" t="s">
        <v>1013</v>
      </c>
      <c r="C1034" s="8" t="s">
        <v>36</v>
      </c>
      <c r="D1034" s="41">
        <v>1560000</v>
      </c>
      <c r="E1034" s="61"/>
    </row>
    <row r="1035" spans="1:4" s="15" customFormat="1" ht="24.75" customHeight="1">
      <c r="A1035" s="42">
        <v>985</v>
      </c>
      <c r="B1035" s="68" t="s">
        <v>818</v>
      </c>
      <c r="C1035" s="18" t="s">
        <v>36</v>
      </c>
      <c r="D1035" s="41">
        <v>1690000</v>
      </c>
    </row>
    <row r="1036" spans="1:4" s="15" customFormat="1" ht="42" customHeight="1">
      <c r="A1036" s="42">
        <v>986</v>
      </c>
      <c r="B1036" s="43" t="s">
        <v>1151</v>
      </c>
      <c r="C1036" s="18" t="s">
        <v>36</v>
      </c>
      <c r="D1036" s="41">
        <f>300000*1.3</f>
        <v>390000</v>
      </c>
    </row>
    <row r="1037" spans="1:4" s="15" customFormat="1" ht="39.75" customHeight="1">
      <c r="A1037" s="42">
        <v>987</v>
      </c>
      <c r="B1037" s="43" t="s">
        <v>1152</v>
      </c>
      <c r="C1037" s="18" t="s">
        <v>36</v>
      </c>
      <c r="D1037" s="41">
        <f>350000*1.3</f>
        <v>455000</v>
      </c>
    </row>
    <row r="1038" spans="1:4" s="15" customFormat="1" ht="39.75" customHeight="1">
      <c r="A1038" s="42">
        <v>988</v>
      </c>
      <c r="B1038" s="43" t="s">
        <v>1153</v>
      </c>
      <c r="C1038" s="18" t="s">
        <v>36</v>
      </c>
      <c r="D1038" s="41">
        <f>400000*1.3</f>
        <v>520000</v>
      </c>
    </row>
    <row r="1039" spans="1:4" s="15" customFormat="1" ht="37.5" customHeight="1">
      <c r="A1039" s="42">
        <v>989</v>
      </c>
      <c r="B1039" s="43" t="s">
        <v>1154</v>
      </c>
      <c r="C1039" s="18" t="s">
        <v>36</v>
      </c>
      <c r="D1039" s="41">
        <f>200000*1.3</f>
        <v>260000</v>
      </c>
    </row>
    <row r="1040" spans="1:4" s="15" customFormat="1" ht="37.5" customHeight="1">
      <c r="A1040" s="42">
        <v>990</v>
      </c>
      <c r="B1040" s="43" t="s">
        <v>1155</v>
      </c>
      <c r="C1040" s="18" t="s">
        <v>36</v>
      </c>
      <c r="D1040" s="41">
        <f>250000*1.3</f>
        <v>325000</v>
      </c>
    </row>
    <row r="1041" spans="1:4" s="15" customFormat="1" ht="37.5" customHeight="1">
      <c r="A1041" s="42">
        <v>991</v>
      </c>
      <c r="B1041" s="43" t="s">
        <v>1156</v>
      </c>
      <c r="C1041" s="18" t="s">
        <v>36</v>
      </c>
      <c r="D1041" s="41">
        <f>300000*1.3</f>
        <v>390000</v>
      </c>
    </row>
    <row r="1042" spans="1:4" s="15" customFormat="1" ht="37.5" customHeight="1">
      <c r="A1042" s="42">
        <v>992</v>
      </c>
      <c r="B1042" s="43" t="s">
        <v>1157</v>
      </c>
      <c r="C1042" s="18" t="s">
        <v>36</v>
      </c>
      <c r="D1042" s="41">
        <f>300000*1.3</f>
        <v>390000</v>
      </c>
    </row>
    <row r="1043" spans="1:4" s="15" customFormat="1" ht="37.5" customHeight="1">
      <c r="A1043" s="42">
        <v>993</v>
      </c>
      <c r="B1043" s="43" t="s">
        <v>1158</v>
      </c>
      <c r="C1043" s="18" t="s">
        <v>36</v>
      </c>
      <c r="D1043" s="41">
        <f>350000*1.3</f>
        <v>455000</v>
      </c>
    </row>
    <row r="1044" spans="1:4" s="15" customFormat="1" ht="37.5" customHeight="1">
      <c r="A1044" s="42">
        <v>994</v>
      </c>
      <c r="B1044" s="43" t="s">
        <v>1159</v>
      </c>
      <c r="C1044" s="18" t="s">
        <v>36</v>
      </c>
      <c r="D1044" s="41">
        <f>400000*1.3</f>
        <v>520000</v>
      </c>
    </row>
    <row r="1045" spans="1:4" s="15" customFormat="1" ht="37.5" customHeight="1">
      <c r="A1045" s="42">
        <v>995</v>
      </c>
      <c r="B1045" s="43" t="s">
        <v>1160</v>
      </c>
      <c r="C1045" s="18" t="s">
        <v>36</v>
      </c>
      <c r="D1045" s="41">
        <f>150000*1.3</f>
        <v>195000</v>
      </c>
    </row>
    <row r="1046" spans="1:4" s="15" customFormat="1" ht="37.5" customHeight="1">
      <c r="A1046" s="42">
        <v>996</v>
      </c>
      <c r="B1046" s="43" t="s">
        <v>1161</v>
      </c>
      <c r="C1046" s="18" t="s">
        <v>36</v>
      </c>
      <c r="D1046" s="41">
        <f>200000*1.3</f>
        <v>260000</v>
      </c>
    </row>
    <row r="1047" spans="1:4" s="15" customFormat="1" ht="37.5" customHeight="1">
      <c r="A1047" s="42">
        <v>997</v>
      </c>
      <c r="B1047" s="43" t="s">
        <v>1162</v>
      </c>
      <c r="C1047" s="18" t="s">
        <v>21</v>
      </c>
      <c r="D1047" s="41">
        <f>250000*1.3</f>
        <v>325000</v>
      </c>
    </row>
    <row r="1048" spans="1:4" s="15" customFormat="1" ht="37.5" customHeight="1">
      <c r="A1048" s="42">
        <v>998</v>
      </c>
      <c r="B1048" s="43" t="s">
        <v>1163</v>
      </c>
      <c r="C1048" s="18" t="s">
        <v>36</v>
      </c>
      <c r="D1048" s="41">
        <f>200000*1.3</f>
        <v>260000</v>
      </c>
    </row>
    <row r="1049" spans="1:4" s="15" customFormat="1" ht="37.5" customHeight="1">
      <c r="A1049" s="42">
        <v>999</v>
      </c>
      <c r="B1049" s="43" t="s">
        <v>1164</v>
      </c>
      <c r="C1049" s="18" t="s">
        <v>36</v>
      </c>
      <c r="D1049" s="41">
        <f>250000*1.3</f>
        <v>325000</v>
      </c>
    </row>
    <row r="1050" spans="1:4" s="15" customFormat="1" ht="37.5" customHeight="1">
      <c r="A1050" s="42">
        <v>1000</v>
      </c>
      <c r="B1050" s="43" t="s">
        <v>1165</v>
      </c>
      <c r="C1050" s="18" t="s">
        <v>36</v>
      </c>
      <c r="D1050" s="41">
        <f>300000*1.3</f>
        <v>390000</v>
      </c>
    </row>
    <row r="1051" spans="1:4" s="15" customFormat="1" ht="37.5" customHeight="1">
      <c r="A1051" s="42">
        <v>1001</v>
      </c>
      <c r="B1051" s="43" t="s">
        <v>1166</v>
      </c>
      <c r="C1051" s="18" t="s">
        <v>36</v>
      </c>
      <c r="D1051" s="41">
        <f>180000*1.3</f>
        <v>234000</v>
      </c>
    </row>
    <row r="1052" spans="1:4" s="15" customFormat="1" ht="37.5" customHeight="1">
      <c r="A1052" s="42">
        <v>1002</v>
      </c>
      <c r="B1052" s="43" t="s">
        <v>1167</v>
      </c>
      <c r="C1052" s="18" t="s">
        <v>36</v>
      </c>
      <c r="D1052" s="41">
        <f>230000*1.3</f>
        <v>299000</v>
      </c>
    </row>
    <row r="1053" spans="1:4" s="15" customFormat="1" ht="37.5" customHeight="1">
      <c r="A1053" s="42">
        <v>1003</v>
      </c>
      <c r="B1053" s="43" t="s">
        <v>1168</v>
      </c>
      <c r="C1053" s="18" t="s">
        <v>36</v>
      </c>
      <c r="D1053" s="41">
        <f>280000*1.3</f>
        <v>364000</v>
      </c>
    </row>
    <row r="1054" spans="1:4" s="15" customFormat="1" ht="24.75" customHeight="1">
      <c r="A1054" s="42">
        <v>1004</v>
      </c>
      <c r="B1054" s="43" t="s">
        <v>1169</v>
      </c>
      <c r="C1054" s="18" t="s">
        <v>36</v>
      </c>
      <c r="D1054" s="41">
        <f>30000*1.3</f>
        <v>39000</v>
      </c>
    </row>
    <row r="1055" spans="1:4" s="15" customFormat="1" ht="24.75" customHeight="1">
      <c r="A1055" s="42">
        <v>1005</v>
      </c>
      <c r="B1055" s="43" t="s">
        <v>1170</v>
      </c>
      <c r="C1055" s="18" t="s">
        <v>36</v>
      </c>
      <c r="D1055" s="41">
        <f>50000*1.3</f>
        <v>65000</v>
      </c>
    </row>
    <row r="1056" spans="1:4" s="15" customFormat="1" ht="24.75" customHeight="1">
      <c r="A1056" s="42">
        <v>1006</v>
      </c>
      <c r="B1056" s="43" t="s">
        <v>1171</v>
      </c>
      <c r="C1056" s="18" t="s">
        <v>36</v>
      </c>
      <c r="D1056" s="41">
        <f>100000*1.3</f>
        <v>130000</v>
      </c>
    </row>
    <row r="1057" spans="1:4" s="15" customFormat="1" ht="37.5" customHeight="1">
      <c r="A1057" s="42">
        <v>1007</v>
      </c>
      <c r="B1057" s="43" t="s">
        <v>1172</v>
      </c>
      <c r="C1057" s="18" t="s">
        <v>36</v>
      </c>
      <c r="D1057" s="41">
        <f>150000*1.3</f>
        <v>195000</v>
      </c>
    </row>
    <row r="1058" spans="1:4" s="15" customFormat="1" ht="37.5" customHeight="1">
      <c r="A1058" s="42">
        <v>1008</v>
      </c>
      <c r="B1058" s="43" t="s">
        <v>1173</v>
      </c>
      <c r="C1058" s="18" t="s">
        <v>36</v>
      </c>
      <c r="D1058" s="41">
        <f>200000*1.3</f>
        <v>260000</v>
      </c>
    </row>
    <row r="1059" spans="1:4" s="15" customFormat="1" ht="37.5" customHeight="1">
      <c r="A1059" s="42">
        <v>1009</v>
      </c>
      <c r="B1059" s="43" t="s">
        <v>1174</v>
      </c>
      <c r="C1059" s="18" t="s">
        <v>36</v>
      </c>
      <c r="D1059" s="41">
        <f>250000*1.3</f>
        <v>325000</v>
      </c>
    </row>
    <row r="1060" spans="1:4" s="15" customFormat="1" ht="37.5" customHeight="1">
      <c r="A1060" s="42">
        <v>1010</v>
      </c>
      <c r="B1060" s="43" t="s">
        <v>1175</v>
      </c>
      <c r="C1060" s="18" t="s">
        <v>36</v>
      </c>
      <c r="D1060" s="41">
        <f>350000*1.3</f>
        <v>455000</v>
      </c>
    </row>
    <row r="1061" spans="1:4" s="15" customFormat="1" ht="37.5" customHeight="1">
      <c r="A1061" s="42">
        <v>1011</v>
      </c>
      <c r="B1061" s="43" t="s">
        <v>1176</v>
      </c>
      <c r="C1061" s="18" t="s">
        <v>36</v>
      </c>
      <c r="D1061" s="41">
        <f>50000*1.3</f>
        <v>65000</v>
      </c>
    </row>
    <row r="1062" spans="1:4" s="15" customFormat="1" ht="37.5" customHeight="1">
      <c r="A1062" s="42">
        <v>1012</v>
      </c>
      <c r="B1062" s="43" t="s">
        <v>1177</v>
      </c>
      <c r="C1062" s="18" t="s">
        <v>36</v>
      </c>
      <c r="D1062" s="41">
        <f>80000*1.3</f>
        <v>104000</v>
      </c>
    </row>
    <row r="1063" spans="1:4" s="15" customFormat="1" ht="37.5" customHeight="1">
      <c r="A1063" s="42">
        <v>1013</v>
      </c>
      <c r="B1063" s="43" t="s">
        <v>1178</v>
      </c>
      <c r="C1063" s="18" t="s">
        <v>36</v>
      </c>
      <c r="D1063" s="41">
        <f>100000*1.3</f>
        <v>130000</v>
      </c>
    </row>
    <row r="1064" spans="1:4" s="15" customFormat="1" ht="25.5" customHeight="1">
      <c r="A1064" s="80" t="s">
        <v>1142</v>
      </c>
      <c r="B1064" s="81"/>
      <c r="C1064" s="81"/>
      <c r="D1064" s="82"/>
    </row>
    <row r="1065" spans="1:4" s="15" customFormat="1" ht="25.5" customHeight="1">
      <c r="A1065" s="42">
        <v>1014</v>
      </c>
      <c r="B1065" s="27" t="s">
        <v>452</v>
      </c>
      <c r="C1065" s="9" t="s">
        <v>36</v>
      </c>
      <c r="D1065" s="41">
        <v>97500</v>
      </c>
    </row>
    <row r="1066" spans="1:4" s="15" customFormat="1" ht="27.75" customHeight="1">
      <c r="A1066" s="42">
        <v>1015</v>
      </c>
      <c r="B1066" s="27" t="s">
        <v>68</v>
      </c>
      <c r="C1066" s="9" t="s">
        <v>36</v>
      </c>
      <c r="D1066" s="41">
        <v>7150</v>
      </c>
    </row>
    <row r="1067" spans="1:4" s="15" customFormat="1" ht="27.75" customHeight="1">
      <c r="A1067" s="42">
        <v>1016</v>
      </c>
      <c r="B1067" s="27" t="s">
        <v>453</v>
      </c>
      <c r="C1067" s="9" t="s">
        <v>41</v>
      </c>
      <c r="D1067" s="41">
        <v>5070</v>
      </c>
    </row>
    <row r="1068" spans="1:4" s="15" customFormat="1" ht="27" customHeight="1">
      <c r="A1068" s="42">
        <v>1017</v>
      </c>
      <c r="B1068" s="27" t="s">
        <v>69</v>
      </c>
      <c r="C1068" s="9" t="s">
        <v>41</v>
      </c>
      <c r="D1068" s="41">
        <v>4940</v>
      </c>
    </row>
    <row r="1069" spans="1:4" s="4" customFormat="1" ht="24.75" customHeight="1">
      <c r="A1069" s="42">
        <v>1018</v>
      </c>
      <c r="B1069" s="27" t="s">
        <v>454</v>
      </c>
      <c r="C1069" s="9" t="s">
        <v>41</v>
      </c>
      <c r="D1069" s="41">
        <v>2990</v>
      </c>
    </row>
    <row r="1070" spans="1:4" s="15" customFormat="1" ht="32.25" customHeight="1">
      <c r="A1070" s="42">
        <v>1019</v>
      </c>
      <c r="B1070" s="27" t="s">
        <v>70</v>
      </c>
      <c r="C1070" s="9" t="s">
        <v>41</v>
      </c>
      <c r="D1070" s="41">
        <v>1560</v>
      </c>
    </row>
    <row r="1071" spans="1:4" s="15" customFormat="1" ht="29.25" customHeight="1">
      <c r="A1071" s="42">
        <v>1020</v>
      </c>
      <c r="B1071" s="27" t="s">
        <v>71</v>
      </c>
      <c r="C1071" s="9" t="s">
        <v>41</v>
      </c>
      <c r="D1071" s="41">
        <v>1560</v>
      </c>
    </row>
    <row r="1072" spans="1:4" s="15" customFormat="1" ht="23.25" customHeight="1">
      <c r="A1072" s="42">
        <v>1021</v>
      </c>
      <c r="B1072" s="27" t="s">
        <v>72</v>
      </c>
      <c r="C1072" s="9" t="s">
        <v>41</v>
      </c>
      <c r="D1072" s="41">
        <v>1560</v>
      </c>
    </row>
    <row r="1073" spans="1:4" s="15" customFormat="1" ht="23.25" customHeight="1">
      <c r="A1073" s="42">
        <v>1022</v>
      </c>
      <c r="B1073" s="39" t="s">
        <v>421</v>
      </c>
      <c r="C1073" s="53" t="s">
        <v>36</v>
      </c>
      <c r="D1073" s="41">
        <v>27560</v>
      </c>
    </row>
    <row r="1074" spans="1:4" s="15" customFormat="1" ht="23.25" customHeight="1">
      <c r="A1074" s="42">
        <v>1023</v>
      </c>
      <c r="B1074" s="27" t="s">
        <v>73</v>
      </c>
      <c r="C1074" s="9" t="s">
        <v>21</v>
      </c>
      <c r="D1074" s="41">
        <v>3510</v>
      </c>
    </row>
    <row r="1075" spans="1:4" s="15" customFormat="1" ht="23.25" customHeight="1">
      <c r="A1075" s="42">
        <v>1024</v>
      </c>
      <c r="B1075" s="27" t="s">
        <v>455</v>
      </c>
      <c r="C1075" s="9" t="s">
        <v>21</v>
      </c>
      <c r="D1075" s="41">
        <v>5200</v>
      </c>
    </row>
    <row r="1076" spans="1:4" s="15" customFormat="1" ht="38.25" customHeight="1">
      <c r="A1076" s="42">
        <v>1025</v>
      </c>
      <c r="B1076" s="27" t="s">
        <v>456</v>
      </c>
      <c r="C1076" s="9" t="s">
        <v>36</v>
      </c>
      <c r="D1076" s="41">
        <v>39000</v>
      </c>
    </row>
    <row r="1077" spans="1:4" s="15" customFormat="1" ht="36" customHeight="1">
      <c r="A1077" s="42">
        <v>1026</v>
      </c>
      <c r="B1077" s="27" t="s">
        <v>74</v>
      </c>
      <c r="C1077" s="9" t="s">
        <v>36</v>
      </c>
      <c r="D1077" s="41">
        <f>10000*1.3</f>
        <v>13000</v>
      </c>
    </row>
    <row r="1078" spans="1:4" s="15" customFormat="1" ht="33.75" customHeight="1">
      <c r="A1078" s="42">
        <v>1027</v>
      </c>
      <c r="B1078" s="27" t="s">
        <v>457</v>
      </c>
      <c r="C1078" s="9" t="s">
        <v>36</v>
      </c>
      <c r="D1078" s="41">
        <v>30680</v>
      </c>
    </row>
    <row r="1079" spans="1:4" s="12" customFormat="1" ht="23.25" customHeight="1">
      <c r="A1079" s="42">
        <v>1028</v>
      </c>
      <c r="B1079" s="27" t="s">
        <v>458</v>
      </c>
      <c r="C1079" s="9" t="s">
        <v>36</v>
      </c>
      <c r="D1079" s="41">
        <v>74750</v>
      </c>
    </row>
    <row r="1080" spans="1:4" s="12" customFormat="1" ht="36.75" customHeight="1">
      <c r="A1080" s="42">
        <v>1029</v>
      </c>
      <c r="B1080" s="27" t="s">
        <v>459</v>
      </c>
      <c r="C1080" s="9" t="s">
        <v>36</v>
      </c>
      <c r="D1080" s="41">
        <v>13000</v>
      </c>
    </row>
    <row r="1081" spans="1:4" s="12" customFormat="1" ht="30.75" customHeight="1">
      <c r="A1081" s="42">
        <v>1030</v>
      </c>
      <c r="B1081" s="27" t="s">
        <v>460</v>
      </c>
      <c r="C1081" s="9" t="s">
        <v>36</v>
      </c>
      <c r="D1081" s="41">
        <v>9750</v>
      </c>
    </row>
    <row r="1082" spans="1:4" s="12" customFormat="1" ht="27" customHeight="1">
      <c r="A1082" s="42">
        <v>1031</v>
      </c>
      <c r="B1082" s="27" t="s">
        <v>461</v>
      </c>
      <c r="C1082" s="9" t="s">
        <v>36</v>
      </c>
      <c r="D1082" s="41">
        <v>84500</v>
      </c>
    </row>
    <row r="1083" spans="1:4" s="15" customFormat="1" ht="24.75" customHeight="1">
      <c r="A1083" s="42">
        <v>1032</v>
      </c>
      <c r="B1083" s="27" t="s">
        <v>76</v>
      </c>
      <c r="C1083" s="9" t="s">
        <v>148</v>
      </c>
      <c r="D1083" s="41">
        <v>7800</v>
      </c>
    </row>
    <row r="1084" spans="1:4" s="15" customFormat="1" ht="31.5" customHeight="1">
      <c r="A1084" s="42">
        <v>1033</v>
      </c>
      <c r="B1084" s="27" t="s">
        <v>462</v>
      </c>
      <c r="C1084" s="9" t="s">
        <v>36</v>
      </c>
      <c r="D1084" s="41">
        <v>91000</v>
      </c>
    </row>
    <row r="1085" spans="1:4" s="15" customFormat="1" ht="25.5" customHeight="1">
      <c r="A1085" s="42">
        <v>1034</v>
      </c>
      <c r="B1085" s="27" t="s">
        <v>463</v>
      </c>
      <c r="C1085" s="9" t="s">
        <v>36</v>
      </c>
      <c r="D1085" s="41">
        <v>69550</v>
      </c>
    </row>
    <row r="1086" spans="1:4" s="15" customFormat="1" ht="24" customHeight="1">
      <c r="A1086" s="42">
        <v>1035</v>
      </c>
      <c r="B1086" s="27" t="s">
        <v>464</v>
      </c>
      <c r="C1086" s="9" t="s">
        <v>36</v>
      </c>
      <c r="D1086" s="41">
        <v>130000</v>
      </c>
    </row>
    <row r="1087" spans="1:4" s="12" customFormat="1" ht="39.75" customHeight="1">
      <c r="A1087" s="42">
        <v>1036</v>
      </c>
      <c r="B1087" s="27" t="s">
        <v>465</v>
      </c>
      <c r="C1087" s="9" t="s">
        <v>36</v>
      </c>
      <c r="D1087" s="41">
        <v>234000</v>
      </c>
    </row>
    <row r="1088" spans="1:4" s="12" customFormat="1" ht="39.75" customHeight="1">
      <c r="A1088" s="42">
        <v>1037</v>
      </c>
      <c r="B1088" s="39" t="s">
        <v>466</v>
      </c>
      <c r="C1088" s="53" t="s">
        <v>36</v>
      </c>
      <c r="D1088" s="41">
        <v>83329.68399382326</v>
      </c>
    </row>
    <row r="1089" spans="1:4" s="12" customFormat="1" ht="74.25" customHeight="1">
      <c r="A1089" s="42">
        <v>1038</v>
      </c>
      <c r="B1089" s="27" t="s">
        <v>467</v>
      </c>
      <c r="C1089" s="9" t="s">
        <v>36</v>
      </c>
      <c r="D1089" s="41">
        <v>91000</v>
      </c>
    </row>
    <row r="1090" spans="1:4" s="15" customFormat="1" ht="27" customHeight="1">
      <c r="A1090" s="42">
        <v>1039</v>
      </c>
      <c r="B1090" s="27" t="s">
        <v>468</v>
      </c>
      <c r="C1090" s="9" t="s">
        <v>36</v>
      </c>
      <c r="D1090" s="41">
        <v>32500</v>
      </c>
    </row>
    <row r="1091" spans="1:4" s="15" customFormat="1" ht="45" customHeight="1">
      <c r="A1091" s="42">
        <v>1040</v>
      </c>
      <c r="B1091" s="27" t="s">
        <v>469</v>
      </c>
      <c r="C1091" s="9" t="s">
        <v>21</v>
      </c>
      <c r="D1091" s="41">
        <v>4550</v>
      </c>
    </row>
    <row r="1092" spans="1:4" s="15" customFormat="1" ht="40.5" customHeight="1">
      <c r="A1092" s="42">
        <v>1041</v>
      </c>
      <c r="B1092" s="27" t="s">
        <v>470</v>
      </c>
      <c r="C1092" s="9" t="s">
        <v>21</v>
      </c>
      <c r="D1092" s="41">
        <v>4939.837161006643</v>
      </c>
    </row>
    <row r="1093" spans="1:4" s="15" customFormat="1" ht="33" customHeight="1">
      <c r="A1093" s="42">
        <v>1042</v>
      </c>
      <c r="B1093" s="27" t="s">
        <v>77</v>
      </c>
      <c r="C1093" s="9" t="s">
        <v>36</v>
      </c>
      <c r="D1093" s="41">
        <v>9100</v>
      </c>
    </row>
    <row r="1094" spans="1:4" s="15" customFormat="1" ht="34.5" customHeight="1">
      <c r="A1094" s="42">
        <v>1043</v>
      </c>
      <c r="B1094" s="27" t="s">
        <v>471</v>
      </c>
      <c r="C1094" s="9" t="s">
        <v>36</v>
      </c>
      <c r="D1094" s="41">
        <v>97500</v>
      </c>
    </row>
    <row r="1095" spans="1:4" s="15" customFormat="1" ht="36" customHeight="1">
      <c r="A1095" s="42">
        <v>1044</v>
      </c>
      <c r="B1095" s="27" t="s">
        <v>472</v>
      </c>
      <c r="C1095" s="9" t="s">
        <v>36</v>
      </c>
      <c r="D1095" s="41">
        <v>91000</v>
      </c>
    </row>
    <row r="1096" spans="1:4" s="15" customFormat="1" ht="27" customHeight="1">
      <c r="A1096" s="42">
        <v>1045</v>
      </c>
      <c r="B1096" s="27" t="s">
        <v>473</v>
      </c>
      <c r="C1096" s="9" t="s">
        <v>21</v>
      </c>
      <c r="D1096" s="41">
        <v>2990</v>
      </c>
    </row>
    <row r="1097" spans="1:4" s="15" customFormat="1" ht="28.5" customHeight="1">
      <c r="A1097" s="42">
        <v>1046</v>
      </c>
      <c r="B1097" s="27" t="s">
        <v>474</v>
      </c>
      <c r="C1097" s="9" t="s">
        <v>36</v>
      </c>
      <c r="D1097" s="41">
        <v>10270.028695293024</v>
      </c>
    </row>
    <row r="1098" spans="1:4" s="12" customFormat="1" ht="30" customHeight="1">
      <c r="A1098" s="42">
        <v>1047</v>
      </c>
      <c r="B1098" s="27" t="s">
        <v>475</v>
      </c>
      <c r="C1098" s="9" t="s">
        <v>21</v>
      </c>
      <c r="D1098" s="41">
        <v>6110</v>
      </c>
    </row>
    <row r="1099" spans="1:4" s="12" customFormat="1" ht="30" customHeight="1">
      <c r="A1099" s="42">
        <v>1048</v>
      </c>
      <c r="B1099" s="27" t="s">
        <v>476</v>
      </c>
      <c r="C1099" s="9" t="s">
        <v>36</v>
      </c>
      <c r="D1099" s="41">
        <v>87750</v>
      </c>
    </row>
    <row r="1100" spans="1:4" s="15" customFormat="1" ht="26.25" customHeight="1">
      <c r="A1100" s="42">
        <v>1049</v>
      </c>
      <c r="B1100" s="27" t="s">
        <v>78</v>
      </c>
      <c r="C1100" s="9" t="s">
        <v>36</v>
      </c>
      <c r="D1100" s="41">
        <v>14040</v>
      </c>
    </row>
    <row r="1101" spans="1:4" s="15" customFormat="1" ht="37.5" customHeight="1">
      <c r="A1101" s="42">
        <v>1050</v>
      </c>
      <c r="B1101" s="27" t="s">
        <v>477</v>
      </c>
      <c r="C1101" s="9" t="s">
        <v>36</v>
      </c>
      <c r="D1101" s="41">
        <v>19500</v>
      </c>
    </row>
    <row r="1102" spans="1:4" s="15" customFormat="1" ht="32.25" customHeight="1">
      <c r="A1102" s="42">
        <v>1051</v>
      </c>
      <c r="B1102" s="27" t="s">
        <v>478</v>
      </c>
      <c r="C1102" s="9" t="s">
        <v>21</v>
      </c>
      <c r="D1102" s="41">
        <v>11180</v>
      </c>
    </row>
    <row r="1103" spans="1:4" s="15" customFormat="1" ht="21.75" customHeight="1">
      <c r="A1103" s="42">
        <v>1052</v>
      </c>
      <c r="B1103" s="27" t="s">
        <v>79</v>
      </c>
      <c r="C1103" s="9" t="s">
        <v>21</v>
      </c>
      <c r="D1103" s="41">
        <v>4550</v>
      </c>
    </row>
    <row r="1104" spans="1:4" s="15" customFormat="1" ht="21.75" customHeight="1">
      <c r="A1104" s="42">
        <v>1053</v>
      </c>
      <c r="B1104" s="27" t="s">
        <v>80</v>
      </c>
      <c r="C1104" s="9" t="s">
        <v>21</v>
      </c>
      <c r="D1104" s="41">
        <v>3250</v>
      </c>
    </row>
    <row r="1105" spans="1:4" s="15" customFormat="1" ht="21.75" customHeight="1">
      <c r="A1105" s="42">
        <v>1054</v>
      </c>
      <c r="B1105" s="27" t="s">
        <v>479</v>
      </c>
      <c r="C1105" s="9" t="s">
        <v>21</v>
      </c>
      <c r="D1105" s="41">
        <v>1950</v>
      </c>
    </row>
    <row r="1106" spans="1:4" s="15" customFormat="1" ht="21.75" customHeight="1">
      <c r="A1106" s="42">
        <v>1055</v>
      </c>
      <c r="B1106" s="39" t="s">
        <v>480</v>
      </c>
      <c r="C1106" s="9" t="s">
        <v>36</v>
      </c>
      <c r="D1106" s="41">
        <v>63374.94356899535</v>
      </c>
    </row>
    <row r="1107" spans="1:4" s="15" customFormat="1" ht="21.75" customHeight="1">
      <c r="A1107" s="42">
        <v>1056</v>
      </c>
      <c r="B1107" s="27" t="s">
        <v>81</v>
      </c>
      <c r="C1107" s="9" t="s">
        <v>41</v>
      </c>
      <c r="D1107" s="41">
        <v>2990</v>
      </c>
    </row>
    <row r="1108" spans="1:4" s="15" customFormat="1" ht="36.75" customHeight="1">
      <c r="A1108" s="42">
        <v>1057</v>
      </c>
      <c r="B1108" s="27" t="s">
        <v>481</v>
      </c>
      <c r="C1108" s="9" t="s">
        <v>36</v>
      </c>
      <c r="D1108" s="41">
        <v>32500</v>
      </c>
    </row>
    <row r="1109" spans="1:4" s="15" customFormat="1" ht="26.25" customHeight="1">
      <c r="A1109" s="42">
        <v>1058</v>
      </c>
      <c r="B1109" s="27" t="s">
        <v>482</v>
      </c>
      <c r="C1109" s="9" t="s">
        <v>36</v>
      </c>
      <c r="D1109" s="41">
        <v>71890</v>
      </c>
    </row>
    <row r="1110" spans="1:4" s="15" customFormat="1" ht="25.5" customHeight="1">
      <c r="A1110" s="42">
        <v>1059</v>
      </c>
      <c r="B1110" s="27" t="s">
        <v>483</v>
      </c>
      <c r="C1110" s="9" t="s">
        <v>36</v>
      </c>
      <c r="D1110" s="41">
        <v>75400</v>
      </c>
    </row>
    <row r="1111" spans="1:4" s="29" customFormat="1" ht="24.75" customHeight="1">
      <c r="A1111" s="42">
        <v>1060</v>
      </c>
      <c r="B1111" s="27" t="s">
        <v>484</v>
      </c>
      <c r="C1111" s="9" t="s">
        <v>36</v>
      </c>
      <c r="D1111" s="41">
        <v>78000</v>
      </c>
    </row>
    <row r="1112" spans="1:4" s="15" customFormat="1" ht="22.5" customHeight="1">
      <c r="A1112" s="42">
        <v>1061</v>
      </c>
      <c r="B1112" s="27" t="s">
        <v>485</v>
      </c>
      <c r="C1112" s="9" t="s">
        <v>36</v>
      </c>
      <c r="D1112" s="41">
        <v>97500</v>
      </c>
    </row>
    <row r="1113" spans="1:4" s="15" customFormat="1" ht="37.5" customHeight="1">
      <c r="A1113" s="42">
        <v>1062</v>
      </c>
      <c r="B1113" s="27" t="s">
        <v>486</v>
      </c>
      <c r="C1113" s="9" t="s">
        <v>36</v>
      </c>
      <c r="D1113" s="41">
        <v>103350</v>
      </c>
    </row>
    <row r="1114" spans="1:4" s="15" customFormat="1" ht="32.25" customHeight="1">
      <c r="A1114" s="42">
        <v>1063</v>
      </c>
      <c r="B1114" s="27" t="s">
        <v>487</v>
      </c>
      <c r="C1114" s="9" t="s">
        <v>36</v>
      </c>
      <c r="D1114" s="41">
        <v>109200</v>
      </c>
    </row>
    <row r="1115" spans="1:4" s="15" customFormat="1" ht="27" customHeight="1">
      <c r="A1115" s="86" t="s">
        <v>1150</v>
      </c>
      <c r="B1115" s="87"/>
      <c r="C1115" s="87"/>
      <c r="D1115" s="88"/>
    </row>
    <row r="1116" spans="1:4" s="15" customFormat="1" ht="35.25" customHeight="1">
      <c r="A1116" s="42">
        <v>1064</v>
      </c>
      <c r="B1116" s="7" t="s">
        <v>488</v>
      </c>
      <c r="C1116" s="18" t="s">
        <v>36</v>
      </c>
      <c r="D1116" s="41">
        <v>52650</v>
      </c>
    </row>
    <row r="1117" spans="1:4" s="15" customFormat="1" ht="23.25" customHeight="1">
      <c r="A1117" s="42">
        <v>1065</v>
      </c>
      <c r="B1117" s="7" t="s">
        <v>489</v>
      </c>
      <c r="C1117" s="18" t="s">
        <v>148</v>
      </c>
      <c r="D1117" s="41">
        <v>8190</v>
      </c>
    </row>
    <row r="1118" spans="1:4" s="15" customFormat="1" ht="34.5" customHeight="1">
      <c r="A1118" s="42">
        <v>1066</v>
      </c>
      <c r="B1118" s="7" t="s">
        <v>490</v>
      </c>
      <c r="C1118" s="18" t="s">
        <v>148</v>
      </c>
      <c r="D1118" s="41">
        <v>7930</v>
      </c>
    </row>
    <row r="1119" spans="1:4" s="15" customFormat="1" ht="34.5" customHeight="1">
      <c r="A1119" s="42">
        <v>1067</v>
      </c>
      <c r="B1119" s="7" t="s">
        <v>491</v>
      </c>
      <c r="C1119" s="18" t="s">
        <v>148</v>
      </c>
      <c r="D1119" s="41">
        <v>6175</v>
      </c>
    </row>
    <row r="1120" spans="1:4" s="15" customFormat="1" ht="26.25" customHeight="1">
      <c r="A1120" s="42">
        <v>1068</v>
      </c>
      <c r="B1120" s="7" t="s">
        <v>492</v>
      </c>
      <c r="C1120" s="18" t="s">
        <v>148</v>
      </c>
      <c r="D1120" s="41">
        <v>11700</v>
      </c>
    </row>
    <row r="1121" spans="1:4" s="15" customFormat="1" ht="29.25" customHeight="1">
      <c r="A1121" s="42">
        <v>1069</v>
      </c>
      <c r="B1121" s="7" t="s">
        <v>493</v>
      </c>
      <c r="C1121" s="18" t="s">
        <v>36</v>
      </c>
      <c r="D1121" s="41">
        <v>26650</v>
      </c>
    </row>
    <row r="1122" spans="1:4" s="15" customFormat="1" ht="37.5" customHeight="1">
      <c r="A1122" s="42">
        <v>1070</v>
      </c>
      <c r="B1122" s="33" t="s">
        <v>494</v>
      </c>
      <c r="C1122" s="18" t="s">
        <v>36</v>
      </c>
      <c r="D1122" s="41">
        <v>354640</v>
      </c>
    </row>
    <row r="1123" spans="1:4" s="15" customFormat="1" ht="33.75" customHeight="1">
      <c r="A1123" s="42">
        <v>1071</v>
      </c>
      <c r="B1123" s="7" t="s">
        <v>495</v>
      </c>
      <c r="C1123" s="18" t="s">
        <v>36</v>
      </c>
      <c r="D1123" s="41">
        <v>241020</v>
      </c>
    </row>
    <row r="1124" spans="1:4" s="15" customFormat="1" ht="27" customHeight="1">
      <c r="A1124" s="42">
        <v>1072</v>
      </c>
      <c r="B1124" s="7" t="s">
        <v>496</v>
      </c>
      <c r="C1124" s="18" t="s">
        <v>36</v>
      </c>
      <c r="D1124" s="41">
        <v>773760</v>
      </c>
    </row>
    <row r="1125" spans="1:4" s="4" customFormat="1" ht="28.5" customHeight="1">
      <c r="A1125" s="89" t="s">
        <v>497</v>
      </c>
      <c r="B1125" s="90"/>
      <c r="C1125" s="90"/>
      <c r="D1125" s="91"/>
    </row>
    <row r="1126" spans="1:4" s="15" customFormat="1" ht="41.25" customHeight="1">
      <c r="A1126" s="40">
        <v>1073</v>
      </c>
      <c r="B1126" s="74" t="s">
        <v>1237</v>
      </c>
      <c r="C1126" s="8" t="s">
        <v>36</v>
      </c>
      <c r="D1126" s="41">
        <f>1917500*1.3</f>
        <v>2492750</v>
      </c>
    </row>
    <row r="1127" spans="1:4" s="15" customFormat="1" ht="42.75" customHeight="1">
      <c r="A1127" s="40">
        <v>1074</v>
      </c>
      <c r="B1127" s="74" t="s">
        <v>1238</v>
      </c>
      <c r="C1127" s="8" t="s">
        <v>36</v>
      </c>
      <c r="D1127" s="41">
        <f>1992500*1.3</f>
        <v>2590250</v>
      </c>
    </row>
    <row r="1128" spans="1:4" s="15" customFormat="1" ht="45.75" customHeight="1">
      <c r="A1128" s="40">
        <v>1075</v>
      </c>
      <c r="B1128" s="74" t="s">
        <v>1239</v>
      </c>
      <c r="C1128" s="8" t="s">
        <v>36</v>
      </c>
      <c r="D1128" s="41">
        <f>1900000*1.3</f>
        <v>2470000</v>
      </c>
    </row>
    <row r="1129" spans="1:4" s="15" customFormat="1" ht="57" customHeight="1">
      <c r="A1129" s="40">
        <v>1076</v>
      </c>
      <c r="B1129" s="74" t="s">
        <v>1240</v>
      </c>
      <c r="C1129" s="8" t="s">
        <v>36</v>
      </c>
      <c r="D1129" s="41">
        <f>2182000*1.3</f>
        <v>2836600</v>
      </c>
    </row>
    <row r="1130" spans="1:4" s="15" customFormat="1" ht="22.5" customHeight="1">
      <c r="A1130" s="40">
        <v>1077</v>
      </c>
      <c r="B1130" s="74" t="s">
        <v>1241</v>
      </c>
      <c r="C1130" s="8" t="s">
        <v>36</v>
      </c>
      <c r="D1130" s="41">
        <f>1917000*1.3</f>
        <v>2492100</v>
      </c>
    </row>
    <row r="1131" spans="1:4" s="15" customFormat="1" ht="27.75" customHeight="1">
      <c r="A1131" s="40">
        <v>1078</v>
      </c>
      <c r="B1131" s="74" t="s">
        <v>1242</v>
      </c>
      <c r="C1131" s="8" t="s">
        <v>36</v>
      </c>
      <c r="D1131" s="41">
        <f>1910000*1.3</f>
        <v>2483000</v>
      </c>
    </row>
    <row r="1132" spans="1:4" s="15" customFormat="1" ht="28.5" customHeight="1">
      <c r="A1132" s="40">
        <v>1079</v>
      </c>
      <c r="B1132" s="74" t="s">
        <v>1243</v>
      </c>
      <c r="C1132" s="18" t="s">
        <v>36</v>
      </c>
      <c r="D1132" s="41">
        <f>2055000*1.3</f>
        <v>2671500</v>
      </c>
    </row>
    <row r="1133" spans="1:4" s="15" customFormat="1" ht="31.5" customHeight="1">
      <c r="A1133" s="40">
        <v>1080</v>
      </c>
      <c r="B1133" s="74" t="s">
        <v>1244</v>
      </c>
      <c r="C1133" s="18" t="s">
        <v>36</v>
      </c>
      <c r="D1133" s="41">
        <f>1905000*1.3</f>
        <v>2476500</v>
      </c>
    </row>
    <row r="1134" spans="1:4" s="15" customFormat="1" ht="41.25" customHeight="1">
      <c r="A1134" s="40">
        <v>1081</v>
      </c>
      <c r="B1134" s="74" t="s">
        <v>1245</v>
      </c>
      <c r="C1134" s="18" t="s">
        <v>36</v>
      </c>
      <c r="D1134" s="41">
        <f>1800000*1.3</f>
        <v>2340000</v>
      </c>
    </row>
    <row r="1135" spans="1:4" s="15" customFormat="1" ht="42" customHeight="1">
      <c r="A1135" s="40">
        <v>1082</v>
      </c>
      <c r="B1135" s="74" t="s">
        <v>1246</v>
      </c>
      <c r="C1135" s="18" t="s">
        <v>36</v>
      </c>
      <c r="D1135" s="41">
        <f>1460000*1.3</f>
        <v>1898000</v>
      </c>
    </row>
    <row r="1136" spans="1:4" s="16" customFormat="1" ht="21" customHeight="1">
      <c r="A1136" s="89" t="s">
        <v>1185</v>
      </c>
      <c r="B1136" s="90"/>
      <c r="C1136" s="90"/>
      <c r="D1136" s="91"/>
    </row>
    <row r="1137" spans="1:4" s="16" customFormat="1" ht="37.5" customHeight="1">
      <c r="A1137" s="40">
        <v>1083</v>
      </c>
      <c r="B1137" s="7" t="s">
        <v>1186</v>
      </c>
      <c r="C1137" s="8" t="s">
        <v>36</v>
      </c>
      <c r="D1137" s="41">
        <f>153400*1.3</f>
        <v>199420</v>
      </c>
    </row>
    <row r="1138" spans="1:4" s="16" customFormat="1" ht="25.5" customHeight="1">
      <c r="A1138" s="40">
        <v>1084</v>
      </c>
      <c r="B1138" s="7" t="s">
        <v>1187</v>
      </c>
      <c r="C1138" s="8" t="s">
        <v>36</v>
      </c>
      <c r="D1138" s="41">
        <f>205000*1.3</f>
        <v>266500</v>
      </c>
    </row>
    <row r="1139" spans="1:4" s="16" customFormat="1" ht="27" customHeight="1">
      <c r="A1139" s="40">
        <v>1085</v>
      </c>
      <c r="B1139" s="7" t="s">
        <v>1188</v>
      </c>
      <c r="C1139" s="8" t="s">
        <v>36</v>
      </c>
      <c r="D1139" s="41">
        <f>200000*1.3</f>
        <v>260000</v>
      </c>
    </row>
    <row r="1140" spans="1:4" s="13" customFormat="1" ht="44.25" customHeight="1">
      <c r="A1140" s="40">
        <v>1086</v>
      </c>
      <c r="B1140" s="7" t="s">
        <v>1189</v>
      </c>
      <c r="C1140" s="8" t="s">
        <v>36</v>
      </c>
      <c r="D1140" s="41">
        <f>500000*1.3</f>
        <v>650000</v>
      </c>
    </row>
    <row r="1141" spans="1:4" s="15" customFormat="1" ht="23.25" customHeight="1">
      <c r="A1141" s="40">
        <v>1087</v>
      </c>
      <c r="B1141" s="7" t="s">
        <v>1190</v>
      </c>
      <c r="C1141" s="8" t="s">
        <v>36</v>
      </c>
      <c r="D1141" s="41">
        <f>295000*1.3</f>
        <v>383500</v>
      </c>
    </row>
    <row r="1142" spans="1:4" s="15" customFormat="1" ht="27" customHeight="1">
      <c r="A1142" s="40">
        <v>1088</v>
      </c>
      <c r="B1142" s="7" t="s">
        <v>498</v>
      </c>
      <c r="C1142" s="8" t="s">
        <v>36</v>
      </c>
      <c r="D1142" s="41">
        <f>140000*1.3</f>
        <v>182000</v>
      </c>
    </row>
    <row r="1143" spans="1:4" s="15" customFormat="1" ht="39.75" customHeight="1">
      <c r="A1143" s="40">
        <v>1089</v>
      </c>
      <c r="B1143" s="7" t="s">
        <v>1191</v>
      </c>
      <c r="C1143" s="8" t="s">
        <v>36</v>
      </c>
      <c r="D1143" s="41">
        <f>600000*1.3</f>
        <v>780000</v>
      </c>
    </row>
    <row r="1144" spans="1:4" s="15" customFormat="1" ht="43.5" customHeight="1">
      <c r="A1144" s="40">
        <v>1090</v>
      </c>
      <c r="B1144" s="7" t="s">
        <v>1192</v>
      </c>
      <c r="C1144" s="8" t="s">
        <v>36</v>
      </c>
      <c r="D1144" s="41">
        <f>500000*1.3</f>
        <v>650000</v>
      </c>
    </row>
    <row r="1145" spans="1:4" s="15" customFormat="1" ht="37.5" customHeight="1">
      <c r="A1145" s="40">
        <v>1091</v>
      </c>
      <c r="B1145" s="7" t="s">
        <v>1193</v>
      </c>
      <c r="C1145" s="8" t="s">
        <v>36</v>
      </c>
      <c r="D1145" s="41">
        <f>500000*1.3</f>
        <v>650000</v>
      </c>
    </row>
    <row r="1146" spans="1:4" s="13" customFormat="1" ht="56.25" customHeight="1">
      <c r="A1146" s="40">
        <v>1092</v>
      </c>
      <c r="B1146" s="7" t="s">
        <v>1194</v>
      </c>
      <c r="C1146" s="8" t="s">
        <v>36</v>
      </c>
      <c r="D1146" s="41">
        <f>500000*1.3</f>
        <v>650000</v>
      </c>
    </row>
    <row r="1147" spans="1:4" s="15" customFormat="1" ht="30.75" customHeight="1">
      <c r="A1147" s="40">
        <v>1093</v>
      </c>
      <c r="B1147" s="7" t="s">
        <v>1195</v>
      </c>
      <c r="C1147" s="8" t="s">
        <v>36</v>
      </c>
      <c r="D1147" s="41">
        <f>340800*1.3</f>
        <v>443040</v>
      </c>
    </row>
    <row r="1148" spans="1:4" s="15" customFormat="1" ht="33" customHeight="1">
      <c r="A1148" s="40">
        <v>1094</v>
      </c>
      <c r="B1148" s="7" t="s">
        <v>1196</v>
      </c>
      <c r="C1148" s="8" t="s">
        <v>36</v>
      </c>
      <c r="D1148" s="41">
        <f>608500*1.3</f>
        <v>791050</v>
      </c>
    </row>
    <row r="1149" spans="1:4" s="15" customFormat="1" ht="37.5" customHeight="1">
      <c r="A1149" s="40">
        <v>1095</v>
      </c>
      <c r="B1149" s="7" t="s">
        <v>1197</v>
      </c>
      <c r="C1149" s="8" t="s">
        <v>36</v>
      </c>
      <c r="D1149" s="41">
        <f>600000*1.3</f>
        <v>780000</v>
      </c>
    </row>
    <row r="1150" spans="1:4" s="15" customFormat="1" ht="37.5" customHeight="1">
      <c r="A1150" s="40">
        <v>1096</v>
      </c>
      <c r="B1150" s="7" t="s">
        <v>1198</v>
      </c>
      <c r="C1150" s="8" t="s">
        <v>36</v>
      </c>
      <c r="D1150" s="41">
        <f>700000*1.3</f>
        <v>910000</v>
      </c>
    </row>
    <row r="1151" spans="1:4" s="15" customFormat="1" ht="39" customHeight="1">
      <c r="A1151" s="40">
        <v>1097</v>
      </c>
      <c r="B1151" s="7" t="s">
        <v>1199</v>
      </c>
      <c r="C1151" s="8" t="s">
        <v>36</v>
      </c>
      <c r="D1151" s="41">
        <f>700000*1.3</f>
        <v>910000</v>
      </c>
    </row>
    <row r="1152" spans="1:4" s="15" customFormat="1" ht="42" customHeight="1">
      <c r="A1152" s="40">
        <v>1098</v>
      </c>
      <c r="B1152" s="7" t="s">
        <v>1200</v>
      </c>
      <c r="C1152" s="8" t="s">
        <v>36</v>
      </c>
      <c r="D1152" s="41">
        <f>1500000*1.3</f>
        <v>1950000</v>
      </c>
    </row>
    <row r="1153" spans="1:4" s="15" customFormat="1" ht="24.75" customHeight="1">
      <c r="A1153" s="40">
        <v>1099</v>
      </c>
      <c r="B1153" s="7" t="s">
        <v>141</v>
      </c>
      <c r="C1153" s="8" t="s">
        <v>41</v>
      </c>
      <c r="D1153" s="41">
        <f>1700*1.3</f>
        <v>2210</v>
      </c>
    </row>
    <row r="1154" spans="1:4" s="15" customFormat="1" ht="27" customHeight="1">
      <c r="A1154" s="40">
        <v>1100</v>
      </c>
      <c r="B1154" s="7" t="s">
        <v>499</v>
      </c>
      <c r="C1154" s="8" t="s">
        <v>41</v>
      </c>
      <c r="D1154" s="41">
        <f>1750*1.3</f>
        <v>2275</v>
      </c>
    </row>
    <row r="1155" spans="1:4" s="15" customFormat="1" ht="25.5" customHeight="1">
      <c r="A1155" s="40">
        <v>1101</v>
      </c>
      <c r="B1155" s="7" t="s">
        <v>143</v>
      </c>
      <c r="C1155" s="8" t="s">
        <v>41</v>
      </c>
      <c r="D1155" s="41">
        <f>1650*1.3</f>
        <v>2145</v>
      </c>
    </row>
    <row r="1156" spans="1:4" s="15" customFormat="1" ht="24.75" customHeight="1">
      <c r="A1156" s="40">
        <v>1102</v>
      </c>
      <c r="B1156" s="7" t="s">
        <v>108</v>
      </c>
      <c r="C1156" s="8" t="s">
        <v>41</v>
      </c>
      <c r="D1156" s="41">
        <f>1600*1.3</f>
        <v>2080</v>
      </c>
    </row>
    <row r="1157" spans="1:4" s="15" customFormat="1" ht="27" customHeight="1">
      <c r="A1157" s="40">
        <v>1103</v>
      </c>
      <c r="B1157" s="7" t="s">
        <v>490</v>
      </c>
      <c r="C1157" s="8" t="s">
        <v>148</v>
      </c>
      <c r="D1157" s="41">
        <f>6100*1.3</f>
        <v>7930</v>
      </c>
    </row>
    <row r="1158" spans="1:4" s="15" customFormat="1" ht="29.25" customHeight="1">
      <c r="A1158" s="40">
        <v>1104</v>
      </c>
      <c r="B1158" s="7" t="s">
        <v>500</v>
      </c>
      <c r="C1158" s="8" t="s">
        <v>148</v>
      </c>
      <c r="D1158" s="41">
        <f>4750*1.3</f>
        <v>6175</v>
      </c>
    </row>
    <row r="1159" spans="1:4" s="35" customFormat="1" ht="30.75" customHeight="1">
      <c r="A1159" s="83" t="s">
        <v>501</v>
      </c>
      <c r="B1159" s="84"/>
      <c r="C1159" s="84"/>
      <c r="D1159" s="85"/>
    </row>
    <row r="1160" spans="1:4" s="35" customFormat="1" ht="33" customHeight="1">
      <c r="A1160" s="42">
        <v>1105</v>
      </c>
      <c r="B1160" s="27" t="s">
        <v>502</v>
      </c>
      <c r="C1160" s="18" t="s">
        <v>36</v>
      </c>
      <c r="D1160" s="41">
        <v>1166490</v>
      </c>
    </row>
    <row r="1161" spans="1:4" s="35" customFormat="1" ht="32.25" customHeight="1">
      <c r="A1161" s="42">
        <v>1106</v>
      </c>
      <c r="B1161" s="27" t="s">
        <v>503</v>
      </c>
      <c r="C1161" s="18" t="s">
        <v>36</v>
      </c>
      <c r="D1161" s="41">
        <v>1482780</v>
      </c>
    </row>
    <row r="1162" spans="1:4" s="35" customFormat="1" ht="30" customHeight="1">
      <c r="A1162" s="42">
        <v>1107</v>
      </c>
      <c r="B1162" s="27" t="s">
        <v>504</v>
      </c>
      <c r="C1162" s="18" t="s">
        <v>36</v>
      </c>
      <c r="D1162" s="41">
        <v>1103570</v>
      </c>
    </row>
    <row r="1163" spans="1:4" s="35" customFormat="1" ht="36" customHeight="1">
      <c r="A1163" s="42">
        <v>1108</v>
      </c>
      <c r="B1163" s="27" t="s">
        <v>505</v>
      </c>
      <c r="C1163" s="18" t="s">
        <v>36</v>
      </c>
      <c r="D1163" s="41">
        <v>1148160</v>
      </c>
    </row>
    <row r="1164" spans="1:4" s="35" customFormat="1" ht="24.75" customHeight="1">
      <c r="A1164" s="42">
        <v>1109</v>
      </c>
      <c r="B1164" s="27" t="s">
        <v>506</v>
      </c>
      <c r="C1164" s="18" t="s">
        <v>36</v>
      </c>
      <c r="D1164" s="41">
        <v>1543490</v>
      </c>
    </row>
    <row r="1165" spans="1:4" s="15" customFormat="1" ht="24" customHeight="1">
      <c r="A1165" s="42">
        <v>1110</v>
      </c>
      <c r="B1165" s="27" t="s">
        <v>424</v>
      </c>
      <c r="C1165" s="18" t="s">
        <v>36</v>
      </c>
      <c r="D1165" s="41">
        <v>30810</v>
      </c>
    </row>
    <row r="1166" spans="1:4" s="15" customFormat="1" ht="39.75" customHeight="1">
      <c r="A1166" s="42">
        <v>1111</v>
      </c>
      <c r="B1166" s="27" t="s">
        <v>432</v>
      </c>
      <c r="C1166" s="18" t="s">
        <v>36</v>
      </c>
      <c r="D1166" s="41">
        <v>26390</v>
      </c>
    </row>
    <row r="1167" spans="1:4" s="15" customFormat="1" ht="34.5" customHeight="1">
      <c r="A1167" s="42">
        <v>1112</v>
      </c>
      <c r="B1167" s="27" t="s">
        <v>800</v>
      </c>
      <c r="C1167" s="18" t="s">
        <v>36</v>
      </c>
      <c r="D1167" s="41">
        <v>34840</v>
      </c>
    </row>
    <row r="1168" spans="1:4" s="15" customFormat="1" ht="30.75" customHeight="1">
      <c r="A1168" s="42">
        <v>1113</v>
      </c>
      <c r="B1168" s="27" t="s">
        <v>106</v>
      </c>
      <c r="C1168" s="18" t="s">
        <v>36</v>
      </c>
      <c r="D1168" s="41">
        <v>30810</v>
      </c>
    </row>
    <row r="1169" spans="1:4" s="15" customFormat="1" ht="39.75" customHeight="1">
      <c r="A1169" s="42">
        <v>1114</v>
      </c>
      <c r="B1169" s="27" t="s">
        <v>553</v>
      </c>
      <c r="C1169" s="18" t="s">
        <v>36</v>
      </c>
      <c r="D1169" s="41">
        <v>2927600</v>
      </c>
    </row>
    <row r="1170" spans="1:4" s="15" customFormat="1" ht="33" customHeight="1">
      <c r="A1170" s="42">
        <v>1115</v>
      </c>
      <c r="B1170" s="27" t="s">
        <v>507</v>
      </c>
      <c r="C1170" s="18" t="s">
        <v>36</v>
      </c>
      <c r="D1170" s="41">
        <v>1133990</v>
      </c>
    </row>
    <row r="1171" spans="1:4" s="15" customFormat="1" ht="27.75" customHeight="1">
      <c r="A1171" s="42">
        <v>1116</v>
      </c>
      <c r="B1171" s="27" t="s">
        <v>444</v>
      </c>
      <c r="C1171" s="18" t="s">
        <v>36</v>
      </c>
      <c r="D1171" s="41">
        <v>50440</v>
      </c>
    </row>
    <row r="1172" spans="1:4" s="15" customFormat="1" ht="27" customHeight="1">
      <c r="A1172" s="42">
        <v>1117</v>
      </c>
      <c r="B1172" s="27" t="s">
        <v>445</v>
      </c>
      <c r="C1172" s="18" t="s">
        <v>36</v>
      </c>
      <c r="D1172" s="41">
        <v>58760</v>
      </c>
    </row>
    <row r="1173" spans="1:4" s="15" customFormat="1" ht="24" customHeight="1">
      <c r="A1173" s="86" t="s">
        <v>1137</v>
      </c>
      <c r="B1173" s="87"/>
      <c r="C1173" s="87"/>
      <c r="D1173" s="88"/>
    </row>
    <row r="1174" spans="1:4" s="15" customFormat="1" ht="24.75" customHeight="1">
      <c r="A1174" s="42">
        <v>1118</v>
      </c>
      <c r="B1174" s="7" t="s">
        <v>508</v>
      </c>
      <c r="C1174" s="18" t="s">
        <v>36</v>
      </c>
      <c r="D1174" s="41">
        <v>12740</v>
      </c>
    </row>
    <row r="1175" spans="1:4" s="15" customFormat="1" ht="24.75" customHeight="1">
      <c r="A1175" s="42">
        <v>1119</v>
      </c>
      <c r="B1175" s="7" t="s">
        <v>848</v>
      </c>
      <c r="C1175" s="18" t="s">
        <v>36</v>
      </c>
      <c r="D1175" s="41">
        <v>26000</v>
      </c>
    </row>
    <row r="1176" spans="1:4" s="15" customFormat="1" ht="21.75" customHeight="1">
      <c r="A1176" s="42">
        <v>1120</v>
      </c>
      <c r="B1176" s="7" t="s">
        <v>127</v>
      </c>
      <c r="C1176" s="18" t="s">
        <v>36</v>
      </c>
      <c r="D1176" s="41">
        <v>8515</v>
      </c>
    </row>
    <row r="1177" spans="1:4" s="35" customFormat="1" ht="21.75" customHeight="1">
      <c r="A1177" s="42">
        <v>1121</v>
      </c>
      <c r="B1177" s="7" t="s">
        <v>509</v>
      </c>
      <c r="C1177" s="18" t="s">
        <v>36</v>
      </c>
      <c r="D1177" s="41">
        <v>37180</v>
      </c>
    </row>
    <row r="1178" spans="1:4" s="15" customFormat="1" ht="23.25" customHeight="1">
      <c r="A1178" s="42">
        <v>1122</v>
      </c>
      <c r="B1178" s="7" t="s">
        <v>510</v>
      </c>
      <c r="C1178" s="18" t="s">
        <v>36</v>
      </c>
      <c r="D1178" s="41">
        <v>27209</v>
      </c>
    </row>
    <row r="1179" spans="1:4" s="15" customFormat="1" ht="24" customHeight="1">
      <c r="A1179" s="42">
        <v>1123</v>
      </c>
      <c r="B1179" s="7" t="s">
        <v>511</v>
      </c>
      <c r="C1179" s="18" t="s">
        <v>36</v>
      </c>
      <c r="D1179" s="41">
        <v>29510</v>
      </c>
    </row>
    <row r="1180" spans="1:4" s="15" customFormat="1" ht="37.5" customHeight="1">
      <c r="A1180" s="42">
        <v>1124</v>
      </c>
      <c r="B1180" s="7" t="s">
        <v>512</v>
      </c>
      <c r="C1180" s="18" t="s">
        <v>36</v>
      </c>
      <c r="D1180" s="41">
        <v>20150</v>
      </c>
    </row>
    <row r="1181" spans="1:4" s="15" customFormat="1" ht="36.75" customHeight="1">
      <c r="A1181" s="42">
        <v>1125</v>
      </c>
      <c r="B1181" s="7" t="s">
        <v>513</v>
      </c>
      <c r="C1181" s="18" t="s">
        <v>36</v>
      </c>
      <c r="D1181" s="41">
        <v>34450</v>
      </c>
    </row>
    <row r="1182" spans="1:4" s="15" customFormat="1" ht="39.75" customHeight="1">
      <c r="A1182" s="42">
        <v>1126</v>
      </c>
      <c r="B1182" s="7" t="s">
        <v>438</v>
      </c>
      <c r="C1182" s="18" t="s">
        <v>36</v>
      </c>
      <c r="D1182" s="41">
        <v>48230</v>
      </c>
    </row>
    <row r="1183" spans="1:4" s="15" customFormat="1" ht="22.5" customHeight="1">
      <c r="A1183" s="42">
        <v>1127</v>
      </c>
      <c r="B1183" s="7" t="s">
        <v>514</v>
      </c>
      <c r="C1183" s="18" t="s">
        <v>36</v>
      </c>
      <c r="D1183" s="41">
        <v>54730</v>
      </c>
    </row>
    <row r="1184" spans="1:4" s="15" customFormat="1" ht="36.75" customHeight="1">
      <c r="A1184" s="42">
        <v>1128</v>
      </c>
      <c r="B1184" s="7" t="s">
        <v>515</v>
      </c>
      <c r="C1184" s="18" t="s">
        <v>36</v>
      </c>
      <c r="D1184" s="41">
        <v>38090</v>
      </c>
    </row>
    <row r="1185" spans="1:4" s="15" customFormat="1" ht="25.5" customHeight="1">
      <c r="A1185" s="42">
        <v>1129</v>
      </c>
      <c r="B1185" s="7" t="s">
        <v>516</v>
      </c>
      <c r="C1185" s="18" t="s">
        <v>36</v>
      </c>
      <c r="D1185" s="41">
        <v>31070</v>
      </c>
    </row>
    <row r="1186" spans="1:4" s="15" customFormat="1" ht="36.75" customHeight="1">
      <c r="A1186" s="42">
        <v>1130</v>
      </c>
      <c r="B1186" s="7" t="s">
        <v>517</v>
      </c>
      <c r="C1186" s="18" t="s">
        <v>36</v>
      </c>
      <c r="D1186" s="41">
        <v>24180</v>
      </c>
    </row>
    <row r="1187" spans="1:4" s="15" customFormat="1" ht="28.5" customHeight="1">
      <c r="A1187" s="42">
        <v>1131</v>
      </c>
      <c r="B1187" s="7" t="s">
        <v>518</v>
      </c>
      <c r="C1187" s="18" t="s">
        <v>36</v>
      </c>
      <c r="D1187" s="41">
        <v>36270</v>
      </c>
    </row>
    <row r="1188" spans="1:4" s="15" customFormat="1" ht="27" customHeight="1">
      <c r="A1188" s="42">
        <v>1132</v>
      </c>
      <c r="B1188" s="7" t="s">
        <v>519</v>
      </c>
      <c r="C1188" s="18" t="s">
        <v>36</v>
      </c>
      <c r="D1188" s="41">
        <v>50050</v>
      </c>
    </row>
    <row r="1189" spans="1:4" s="15" customFormat="1" ht="28.5" customHeight="1">
      <c r="A1189" s="42">
        <v>1133</v>
      </c>
      <c r="B1189" s="7" t="s">
        <v>520</v>
      </c>
      <c r="C1189" s="18" t="s">
        <v>36</v>
      </c>
      <c r="D1189" s="41">
        <v>36920</v>
      </c>
    </row>
    <row r="1190" spans="1:4" s="15" customFormat="1" ht="30.75" customHeight="1">
      <c r="A1190" s="42">
        <v>1134</v>
      </c>
      <c r="B1190" s="7" t="s">
        <v>521</v>
      </c>
      <c r="C1190" s="18" t="s">
        <v>36</v>
      </c>
      <c r="D1190" s="41">
        <v>37765</v>
      </c>
    </row>
    <row r="1191" spans="1:4" s="15" customFormat="1" ht="36" customHeight="1">
      <c r="A1191" s="42">
        <v>1135</v>
      </c>
      <c r="B1191" s="7" t="s">
        <v>522</v>
      </c>
      <c r="C1191" s="18" t="s">
        <v>36</v>
      </c>
      <c r="D1191" s="41">
        <v>38688</v>
      </c>
    </row>
    <row r="1192" spans="1:4" s="15" customFormat="1" ht="33.75" customHeight="1">
      <c r="A1192" s="80" t="s">
        <v>1143</v>
      </c>
      <c r="B1192" s="81"/>
      <c r="C1192" s="81"/>
      <c r="D1192" s="82"/>
    </row>
    <row r="1193" spans="1:4" s="15" customFormat="1" ht="33.75" customHeight="1">
      <c r="A1193" s="42">
        <v>1136</v>
      </c>
      <c r="B1193" s="38" t="s">
        <v>1002</v>
      </c>
      <c r="C1193" s="34" t="s">
        <v>21</v>
      </c>
      <c r="D1193" s="41">
        <f>18000*1.3</f>
        <v>23400</v>
      </c>
    </row>
    <row r="1194" spans="1:4" s="15" customFormat="1" ht="42.75" customHeight="1">
      <c r="A1194" s="42">
        <v>1137</v>
      </c>
      <c r="B1194" s="39" t="s">
        <v>1218</v>
      </c>
      <c r="C1194" s="34" t="s">
        <v>36</v>
      </c>
      <c r="D1194" s="41">
        <f>160000*1.3</f>
        <v>208000</v>
      </c>
    </row>
    <row r="1195" spans="1:4" s="15" customFormat="1" ht="36.75" customHeight="1">
      <c r="A1195" s="42">
        <v>1138</v>
      </c>
      <c r="B1195" s="39" t="s">
        <v>1219</v>
      </c>
      <c r="C1195" s="34" t="s">
        <v>36</v>
      </c>
      <c r="D1195" s="41">
        <f>200000*1.3</f>
        <v>260000</v>
      </c>
    </row>
    <row r="1196" spans="1:4" s="15" customFormat="1" ht="36.75" customHeight="1">
      <c r="A1196" s="42">
        <v>1139</v>
      </c>
      <c r="B1196" s="38" t="s">
        <v>1003</v>
      </c>
      <c r="C1196" s="34" t="s">
        <v>36</v>
      </c>
      <c r="D1196" s="41">
        <f>90000*1.3</f>
        <v>117000</v>
      </c>
    </row>
    <row r="1197" spans="1:4" s="15" customFormat="1" ht="36.75" customHeight="1">
      <c r="A1197" s="42">
        <v>1140</v>
      </c>
      <c r="B1197" s="38" t="s">
        <v>1220</v>
      </c>
      <c r="C1197" s="34" t="s">
        <v>36</v>
      </c>
      <c r="D1197" s="41">
        <f>90000*1.3</f>
        <v>117000</v>
      </c>
    </row>
    <row r="1198" spans="1:4" s="15" customFormat="1" ht="56.25" customHeight="1">
      <c r="A1198" s="42">
        <v>1141</v>
      </c>
      <c r="B1198" s="38" t="s">
        <v>1221</v>
      </c>
      <c r="C1198" s="34" t="s">
        <v>36</v>
      </c>
      <c r="D1198" s="41">
        <f>100000*1.3</f>
        <v>130000</v>
      </c>
    </row>
    <row r="1199" spans="1:4" s="15" customFormat="1" ht="30.75" customHeight="1">
      <c r="A1199" s="42">
        <v>1142</v>
      </c>
      <c r="B1199" s="38" t="s">
        <v>1222</v>
      </c>
      <c r="C1199" s="34" t="s">
        <v>36</v>
      </c>
      <c r="D1199" s="41">
        <f>20000*1.3</f>
        <v>26000</v>
      </c>
    </row>
    <row r="1200" spans="1:4" s="15" customFormat="1" ht="25.5" customHeight="1">
      <c r="A1200" s="42">
        <v>1143</v>
      </c>
      <c r="B1200" s="38" t="s">
        <v>1223</v>
      </c>
      <c r="C1200" s="34" t="s">
        <v>36</v>
      </c>
      <c r="D1200" s="41">
        <f>200000*1.3</f>
        <v>260000</v>
      </c>
    </row>
    <row r="1201" spans="1:4" s="15" customFormat="1" ht="31.5" customHeight="1">
      <c r="A1201" s="42">
        <v>1144</v>
      </c>
      <c r="B1201" s="38" t="s">
        <v>1004</v>
      </c>
      <c r="C1201" s="34" t="s">
        <v>36</v>
      </c>
      <c r="D1201" s="41">
        <f>248000*1.3</f>
        <v>322400</v>
      </c>
    </row>
    <row r="1202" spans="1:4" s="15" customFormat="1" ht="28.5" customHeight="1">
      <c r="A1202" s="42">
        <v>1145</v>
      </c>
      <c r="B1202" s="38" t="s">
        <v>1224</v>
      </c>
      <c r="C1202" s="34" t="s">
        <v>21</v>
      </c>
      <c r="D1202" s="41">
        <f>20000*1.3</f>
        <v>26000</v>
      </c>
    </row>
    <row r="1203" spans="1:4" s="15" customFormat="1" ht="28.5" customHeight="1">
      <c r="A1203" s="42">
        <v>1146</v>
      </c>
      <c r="B1203" s="38" t="s">
        <v>1225</v>
      </c>
      <c r="C1203" s="34" t="s">
        <v>21</v>
      </c>
      <c r="D1203" s="41">
        <f>40000*1.3</f>
        <v>52000</v>
      </c>
    </row>
    <row r="1204" spans="1:4" s="15" customFormat="1" ht="23.25" customHeight="1">
      <c r="A1204" s="42">
        <v>1147</v>
      </c>
      <c r="B1204" s="38" t="s">
        <v>1226</v>
      </c>
      <c r="C1204" s="34" t="s">
        <v>21</v>
      </c>
      <c r="D1204" s="41">
        <f>20000*1.3</f>
        <v>26000</v>
      </c>
    </row>
    <row r="1205" spans="1:4" s="15" customFormat="1" ht="23.25" customHeight="1">
      <c r="A1205" s="42">
        <v>1148</v>
      </c>
      <c r="B1205" s="38" t="s">
        <v>1227</v>
      </c>
      <c r="C1205" s="34" t="s">
        <v>21</v>
      </c>
      <c r="D1205" s="41">
        <f>6000*1.3</f>
        <v>7800</v>
      </c>
    </row>
    <row r="1206" spans="1:4" s="15" customFormat="1" ht="23.25" customHeight="1">
      <c r="A1206" s="42">
        <v>1149</v>
      </c>
      <c r="B1206" s="38" t="s">
        <v>1005</v>
      </c>
      <c r="C1206" s="9" t="s">
        <v>36</v>
      </c>
      <c r="D1206" s="41">
        <f>150000*1.3</f>
        <v>195000</v>
      </c>
    </row>
    <row r="1207" spans="1:4" s="15" customFormat="1" ht="27" customHeight="1">
      <c r="A1207" s="42">
        <v>1150</v>
      </c>
      <c r="B1207" s="38" t="s">
        <v>1006</v>
      </c>
      <c r="C1207" s="9" t="s">
        <v>36</v>
      </c>
      <c r="D1207" s="41">
        <f>60000*1.3</f>
        <v>78000</v>
      </c>
    </row>
    <row r="1208" spans="1:4" s="15" customFormat="1" ht="26.25" customHeight="1">
      <c r="A1208" s="42">
        <v>1151</v>
      </c>
      <c r="B1208" s="38" t="s">
        <v>1007</v>
      </c>
      <c r="C1208" s="9" t="s">
        <v>36</v>
      </c>
      <c r="D1208" s="41">
        <f>70000*1.3</f>
        <v>91000</v>
      </c>
    </row>
    <row r="1209" spans="1:4" s="15" customFormat="1" ht="26.25" customHeight="1">
      <c r="A1209" s="42">
        <v>1152</v>
      </c>
      <c r="B1209" s="38" t="s">
        <v>1008</v>
      </c>
      <c r="C1209" s="9" t="s">
        <v>36</v>
      </c>
      <c r="D1209" s="41">
        <f>70000*1.3</f>
        <v>91000</v>
      </c>
    </row>
    <row r="1210" spans="1:4" s="15" customFormat="1" ht="25.5" customHeight="1">
      <c r="A1210" s="42">
        <v>1153</v>
      </c>
      <c r="B1210" s="38" t="s">
        <v>1009</v>
      </c>
      <c r="C1210" s="9" t="s">
        <v>36</v>
      </c>
      <c r="D1210" s="41">
        <f>80000*1.3</f>
        <v>104000</v>
      </c>
    </row>
    <row r="1211" spans="1:4" s="15" customFormat="1" ht="37.5" customHeight="1">
      <c r="A1211" s="42">
        <v>1154</v>
      </c>
      <c r="B1211" s="38" t="s">
        <v>1228</v>
      </c>
      <c r="C1211" s="9" t="s">
        <v>36</v>
      </c>
      <c r="D1211" s="41">
        <f>85000*1.3</f>
        <v>110500</v>
      </c>
    </row>
    <row r="1212" spans="1:4" s="15" customFormat="1" ht="42" customHeight="1">
      <c r="A1212" s="42">
        <v>1155</v>
      </c>
      <c r="B1212" s="38" t="s">
        <v>1010</v>
      </c>
      <c r="C1212" s="9" t="s">
        <v>36</v>
      </c>
      <c r="D1212" s="41">
        <f>200000*1.3</f>
        <v>260000</v>
      </c>
    </row>
    <row r="1213" spans="1:4" s="15" customFormat="1" ht="42" customHeight="1">
      <c r="A1213" s="42">
        <v>1156</v>
      </c>
      <c r="B1213" s="38" t="s">
        <v>1229</v>
      </c>
      <c r="C1213" s="9" t="s">
        <v>36</v>
      </c>
      <c r="D1213" s="41">
        <f>232000*1.3</f>
        <v>301600</v>
      </c>
    </row>
    <row r="1214" spans="1:4" s="15" customFormat="1" ht="40.5" customHeight="1">
      <c r="A1214" s="42">
        <v>1157</v>
      </c>
      <c r="B1214" s="38" t="s">
        <v>1230</v>
      </c>
      <c r="C1214" s="9" t="s">
        <v>21</v>
      </c>
      <c r="D1214" s="41">
        <f>232000*1.3</f>
        <v>301600</v>
      </c>
    </row>
    <row r="1215" spans="1:4" s="15" customFormat="1" ht="58.5" customHeight="1">
      <c r="A1215" s="42">
        <v>1158</v>
      </c>
      <c r="B1215" s="38" t="s">
        <v>1231</v>
      </c>
      <c r="C1215" s="9" t="s">
        <v>36</v>
      </c>
      <c r="D1215" s="41">
        <f>340000*1.3</f>
        <v>442000</v>
      </c>
    </row>
    <row r="1216" spans="1:4" s="15" customFormat="1" ht="45" customHeight="1">
      <c r="A1216" s="42">
        <v>1159</v>
      </c>
      <c r="B1216" s="38" t="s">
        <v>1232</v>
      </c>
      <c r="C1216" s="9" t="s">
        <v>36</v>
      </c>
      <c r="D1216" s="41">
        <f>295000*1.3</f>
        <v>383500</v>
      </c>
    </row>
    <row r="1217" spans="1:4" s="15" customFormat="1" ht="25.5" customHeight="1">
      <c r="A1217" s="42">
        <v>1160</v>
      </c>
      <c r="B1217" s="38" t="s">
        <v>1233</v>
      </c>
      <c r="C1217" s="9" t="s">
        <v>36</v>
      </c>
      <c r="D1217" s="41">
        <f>35000*1.3</f>
        <v>45500</v>
      </c>
    </row>
    <row r="1218" spans="1:4" s="15" customFormat="1" ht="29.25" customHeight="1">
      <c r="A1218" s="42">
        <v>1161</v>
      </c>
      <c r="B1218" s="38" t="s">
        <v>997</v>
      </c>
      <c r="C1218" s="9" t="s">
        <v>36</v>
      </c>
      <c r="D1218" s="41">
        <f>70000*1.3</f>
        <v>91000</v>
      </c>
    </row>
    <row r="1219" spans="1:4" s="32" customFormat="1" ht="28.5" customHeight="1">
      <c r="A1219" s="42">
        <v>1162</v>
      </c>
      <c r="B1219" s="38" t="s">
        <v>998</v>
      </c>
      <c r="C1219" s="9" t="s">
        <v>36</v>
      </c>
      <c r="D1219" s="41">
        <f>120000*1.3</f>
        <v>156000</v>
      </c>
    </row>
    <row r="1220" spans="1:4" s="15" customFormat="1" ht="27" customHeight="1">
      <c r="A1220" s="42">
        <v>1163</v>
      </c>
      <c r="B1220" s="38" t="s">
        <v>1234</v>
      </c>
      <c r="C1220" s="9" t="s">
        <v>36</v>
      </c>
      <c r="D1220" s="41">
        <f>50000*1.3</f>
        <v>65000</v>
      </c>
    </row>
    <row r="1221" spans="1:4" s="15" customFormat="1" ht="27.75" customHeight="1">
      <c r="A1221" s="42">
        <v>1164</v>
      </c>
      <c r="B1221" s="38" t="s">
        <v>999</v>
      </c>
      <c r="C1221" s="9" t="s">
        <v>36</v>
      </c>
      <c r="D1221" s="41">
        <f>140000*1.3</f>
        <v>182000</v>
      </c>
    </row>
    <row r="1222" spans="1:4" s="15" customFormat="1" ht="30" customHeight="1">
      <c r="A1222" s="42">
        <v>1165</v>
      </c>
      <c r="B1222" s="38" t="s">
        <v>1000</v>
      </c>
      <c r="C1222" s="9" t="s">
        <v>36</v>
      </c>
      <c r="D1222" s="41">
        <f>150000*1.3</f>
        <v>195000</v>
      </c>
    </row>
    <row r="1223" spans="1:4" s="15" customFormat="1" ht="27.75" customHeight="1">
      <c r="A1223" s="42">
        <v>1166</v>
      </c>
      <c r="B1223" s="38" t="s">
        <v>1001</v>
      </c>
      <c r="C1223" s="9" t="s">
        <v>36</v>
      </c>
      <c r="D1223" s="41">
        <f>150000*1.3</f>
        <v>195000</v>
      </c>
    </row>
    <row r="1224" spans="1:4" s="15" customFormat="1" ht="32.25" customHeight="1">
      <c r="A1224" s="42">
        <v>1167</v>
      </c>
      <c r="B1224" s="38" t="s">
        <v>1211</v>
      </c>
      <c r="C1224" s="9" t="s">
        <v>21</v>
      </c>
      <c r="D1224" s="41">
        <f>2200*1.3</f>
        <v>2860</v>
      </c>
    </row>
    <row r="1225" spans="1:4" s="15" customFormat="1" ht="29.25" customHeight="1">
      <c r="A1225" s="42">
        <v>1168</v>
      </c>
      <c r="B1225" s="38" t="s">
        <v>1212</v>
      </c>
      <c r="C1225" s="9" t="s">
        <v>21</v>
      </c>
      <c r="D1225" s="41">
        <f>2200*1.3</f>
        <v>2860</v>
      </c>
    </row>
    <row r="1226" spans="1:4" s="15" customFormat="1" ht="31.5" customHeight="1">
      <c r="A1226" s="42">
        <v>1169</v>
      </c>
      <c r="B1226" s="38" t="s">
        <v>1210</v>
      </c>
      <c r="C1226" s="9" t="s">
        <v>21</v>
      </c>
      <c r="D1226" s="41">
        <f>5000*1.3</f>
        <v>6500</v>
      </c>
    </row>
    <row r="1227" spans="1:4" s="15" customFormat="1" ht="29.25" customHeight="1">
      <c r="A1227" s="42">
        <v>1170</v>
      </c>
      <c r="B1227" s="38" t="s">
        <v>1235</v>
      </c>
      <c r="C1227" s="9" t="s">
        <v>21</v>
      </c>
      <c r="D1227" s="41">
        <f>3000*1.3</f>
        <v>3900</v>
      </c>
    </row>
    <row r="1228" spans="1:4" s="15" customFormat="1" ht="37.5" customHeight="1">
      <c r="A1228" s="42">
        <v>1171</v>
      </c>
      <c r="B1228" s="38" t="s">
        <v>1236</v>
      </c>
      <c r="C1228" s="9" t="s">
        <v>21</v>
      </c>
      <c r="D1228" s="41">
        <f>30000*1.3</f>
        <v>39000</v>
      </c>
    </row>
    <row r="1229" spans="1:4" s="32" customFormat="1" ht="24" customHeight="1">
      <c r="A1229" s="80" t="s">
        <v>1138</v>
      </c>
      <c r="B1229" s="81"/>
      <c r="C1229" s="81"/>
      <c r="D1229" s="82"/>
    </row>
    <row r="1230" spans="1:4" s="32" customFormat="1" ht="42" customHeight="1">
      <c r="A1230" s="62">
        <v>1172</v>
      </c>
      <c r="B1230" s="38" t="s">
        <v>1014</v>
      </c>
      <c r="C1230" s="59" t="s">
        <v>21</v>
      </c>
      <c r="D1230" s="66">
        <v>7410</v>
      </c>
    </row>
    <row r="1231" spans="1:4" s="32" customFormat="1" ht="46.5" customHeight="1">
      <c r="A1231" s="62">
        <v>1173</v>
      </c>
      <c r="B1231" s="38" t="s">
        <v>1015</v>
      </c>
      <c r="C1231" s="59" t="s">
        <v>21</v>
      </c>
      <c r="D1231" s="66">
        <v>8060</v>
      </c>
    </row>
    <row r="1232" spans="1:4" s="32" customFormat="1" ht="28.5" customHeight="1">
      <c r="A1232" s="62">
        <v>1174</v>
      </c>
      <c r="B1232" s="7" t="s">
        <v>523</v>
      </c>
      <c r="C1232" s="9" t="s">
        <v>21</v>
      </c>
      <c r="D1232" s="66">
        <v>5408</v>
      </c>
    </row>
    <row r="1233" spans="1:4" s="32" customFormat="1" ht="23.25" customHeight="1">
      <c r="A1233" s="62">
        <v>1175</v>
      </c>
      <c r="B1233" s="7" t="s">
        <v>524</v>
      </c>
      <c r="C1233" s="9" t="s">
        <v>21</v>
      </c>
      <c r="D1233" s="66">
        <v>39260</v>
      </c>
    </row>
    <row r="1234" spans="1:4" s="32" customFormat="1" ht="31.5" customHeight="1">
      <c r="A1234" s="62">
        <v>1176</v>
      </c>
      <c r="B1234" s="7" t="s">
        <v>525</v>
      </c>
      <c r="C1234" s="9" t="s">
        <v>21</v>
      </c>
      <c r="D1234" s="66">
        <v>42250</v>
      </c>
    </row>
    <row r="1235" spans="1:4" s="32" customFormat="1" ht="26.25" customHeight="1">
      <c r="A1235" s="62">
        <v>1177</v>
      </c>
      <c r="B1235" s="7" t="s">
        <v>526</v>
      </c>
      <c r="C1235" s="9" t="s">
        <v>21</v>
      </c>
      <c r="D1235" s="66">
        <v>45760</v>
      </c>
    </row>
    <row r="1236" spans="1:4" s="32" customFormat="1" ht="31.5" customHeight="1">
      <c r="A1236" s="62">
        <v>1178</v>
      </c>
      <c r="B1236" s="7" t="s">
        <v>527</v>
      </c>
      <c r="C1236" s="9" t="s">
        <v>21</v>
      </c>
      <c r="D1236" s="66">
        <v>18200</v>
      </c>
    </row>
    <row r="1237" spans="1:4" s="32" customFormat="1" ht="24.75" customHeight="1">
      <c r="A1237" s="62">
        <v>1179</v>
      </c>
      <c r="B1237" s="7" t="s">
        <v>528</v>
      </c>
      <c r="C1237" s="9" t="s">
        <v>21</v>
      </c>
      <c r="D1237" s="66">
        <v>7930</v>
      </c>
    </row>
    <row r="1238" spans="1:4" s="32" customFormat="1" ht="30" customHeight="1">
      <c r="A1238" s="62">
        <v>1180</v>
      </c>
      <c r="B1238" s="38" t="s">
        <v>1016</v>
      </c>
      <c r="C1238" s="59" t="s">
        <v>21</v>
      </c>
      <c r="D1238" s="66">
        <v>2990</v>
      </c>
    </row>
    <row r="1239" spans="1:4" s="32" customFormat="1" ht="39" customHeight="1">
      <c r="A1239" s="62">
        <v>1181</v>
      </c>
      <c r="B1239" s="38" t="s">
        <v>1017</v>
      </c>
      <c r="C1239" s="59" t="s">
        <v>21</v>
      </c>
      <c r="D1239" s="66">
        <v>34580</v>
      </c>
    </row>
    <row r="1240" spans="1:4" s="32" customFormat="1" ht="44.25" customHeight="1">
      <c r="A1240" s="62">
        <v>1182</v>
      </c>
      <c r="B1240" s="38" t="s">
        <v>1018</v>
      </c>
      <c r="C1240" s="59" t="s">
        <v>21</v>
      </c>
      <c r="D1240" s="66">
        <v>25792</v>
      </c>
    </row>
    <row r="1241" spans="1:4" s="32" customFormat="1" ht="41.25" customHeight="1">
      <c r="A1241" s="62">
        <v>1183</v>
      </c>
      <c r="B1241" s="38" t="s">
        <v>1019</v>
      </c>
      <c r="C1241" s="59" t="s">
        <v>21</v>
      </c>
      <c r="D1241" s="66">
        <v>34632</v>
      </c>
    </row>
    <row r="1242" spans="1:4" s="32" customFormat="1" ht="39" customHeight="1">
      <c r="A1242" s="62">
        <v>1184</v>
      </c>
      <c r="B1242" s="38" t="s">
        <v>1020</v>
      </c>
      <c r="C1242" s="59" t="s">
        <v>21</v>
      </c>
      <c r="D1242" s="66">
        <v>46930</v>
      </c>
    </row>
    <row r="1243" spans="1:4" s="15" customFormat="1" ht="36.75" customHeight="1">
      <c r="A1243" s="62">
        <v>1185</v>
      </c>
      <c r="B1243" s="38" t="s">
        <v>1021</v>
      </c>
      <c r="C1243" s="59" t="s">
        <v>21</v>
      </c>
      <c r="D1243" s="66">
        <v>44200</v>
      </c>
    </row>
    <row r="1244" spans="1:4" s="15" customFormat="1" ht="31.5" customHeight="1">
      <c r="A1244" s="62">
        <v>1186</v>
      </c>
      <c r="B1244" s="38" t="s">
        <v>1022</v>
      </c>
      <c r="C1244" s="59" t="s">
        <v>21</v>
      </c>
      <c r="D1244" s="66">
        <v>27560</v>
      </c>
    </row>
    <row r="1245" spans="1:4" s="15" customFormat="1" ht="28.5" customHeight="1">
      <c r="A1245" s="62">
        <v>1187</v>
      </c>
      <c r="B1245" s="38" t="s">
        <v>1023</v>
      </c>
      <c r="C1245" s="59" t="s">
        <v>21</v>
      </c>
      <c r="D1245" s="66">
        <v>5980</v>
      </c>
    </row>
    <row r="1246" spans="1:4" s="15" customFormat="1" ht="29.25" customHeight="1">
      <c r="A1246" s="62">
        <v>1188</v>
      </c>
      <c r="B1246" s="7" t="s">
        <v>529</v>
      </c>
      <c r="C1246" s="9" t="s">
        <v>21</v>
      </c>
      <c r="D1246" s="66">
        <v>37440</v>
      </c>
    </row>
    <row r="1247" spans="1:4" s="15" customFormat="1" ht="29.25" customHeight="1">
      <c r="A1247" s="62">
        <v>1189</v>
      </c>
      <c r="B1247" s="7" t="s">
        <v>530</v>
      </c>
      <c r="C1247" s="9" t="s">
        <v>21</v>
      </c>
      <c r="D1247" s="66">
        <v>41080</v>
      </c>
    </row>
    <row r="1248" spans="1:4" s="15" customFormat="1" ht="27.75" customHeight="1">
      <c r="A1248" s="62">
        <v>1190</v>
      </c>
      <c r="B1248" s="7" t="s">
        <v>531</v>
      </c>
      <c r="C1248" s="9" t="s">
        <v>21</v>
      </c>
      <c r="D1248" s="66">
        <v>44980</v>
      </c>
    </row>
    <row r="1249" spans="1:4" s="15" customFormat="1" ht="29.25" customHeight="1">
      <c r="A1249" s="62">
        <v>1191</v>
      </c>
      <c r="B1249" s="7" t="s">
        <v>532</v>
      </c>
      <c r="C1249" s="9" t="s">
        <v>21</v>
      </c>
      <c r="D1249" s="66">
        <v>54600</v>
      </c>
    </row>
    <row r="1250" spans="1:4" s="15" customFormat="1" ht="24" customHeight="1">
      <c r="A1250" s="62">
        <v>1192</v>
      </c>
      <c r="B1250" s="7" t="s">
        <v>533</v>
      </c>
      <c r="C1250" s="9" t="s">
        <v>21</v>
      </c>
      <c r="D1250" s="66">
        <v>64610</v>
      </c>
    </row>
    <row r="1251" spans="1:4" s="15" customFormat="1" ht="30" customHeight="1">
      <c r="A1251" s="62">
        <v>1193</v>
      </c>
      <c r="B1251" s="7" t="s">
        <v>534</v>
      </c>
      <c r="C1251" s="9" t="s">
        <v>21</v>
      </c>
      <c r="D1251" s="66">
        <v>62140</v>
      </c>
    </row>
    <row r="1252" spans="1:4" s="32" customFormat="1" ht="31.5" customHeight="1">
      <c r="A1252" s="62">
        <v>1194</v>
      </c>
      <c r="B1252" s="7" t="s">
        <v>535</v>
      </c>
      <c r="C1252" s="9" t="s">
        <v>21</v>
      </c>
      <c r="D1252" s="66">
        <v>86450</v>
      </c>
    </row>
    <row r="1253" spans="1:4" ht="25.5" customHeight="1">
      <c r="A1253" s="62">
        <v>1195</v>
      </c>
      <c r="B1253" s="7" t="s">
        <v>536</v>
      </c>
      <c r="C1253" s="9" t="s">
        <v>21</v>
      </c>
      <c r="D1253" s="66">
        <v>39754</v>
      </c>
    </row>
    <row r="1254" spans="1:4" ht="25.5" customHeight="1">
      <c r="A1254" s="62">
        <v>1196</v>
      </c>
      <c r="B1254" s="7" t="s">
        <v>537</v>
      </c>
      <c r="C1254" s="9" t="s">
        <v>21</v>
      </c>
      <c r="D1254" s="66">
        <v>41990</v>
      </c>
    </row>
    <row r="1255" spans="1:4" ht="26.25" customHeight="1">
      <c r="A1255" s="62">
        <v>1197</v>
      </c>
      <c r="B1255" s="7" t="s">
        <v>538</v>
      </c>
      <c r="C1255" s="9" t="s">
        <v>21</v>
      </c>
      <c r="D1255" s="66">
        <v>45760</v>
      </c>
    </row>
    <row r="1256" spans="1:4" ht="26.25" customHeight="1">
      <c r="A1256" s="86" t="s">
        <v>539</v>
      </c>
      <c r="B1256" s="87"/>
      <c r="C1256" s="87"/>
      <c r="D1256" s="88"/>
    </row>
    <row r="1257" spans="1:4" s="4" customFormat="1" ht="34.5" customHeight="1">
      <c r="A1257" s="42">
        <v>1198</v>
      </c>
      <c r="B1257" s="14" t="s">
        <v>540</v>
      </c>
      <c r="C1257" s="18" t="s">
        <v>541</v>
      </c>
      <c r="D1257" s="41">
        <v>11050</v>
      </c>
    </row>
    <row r="1258" spans="1:4" ht="40.5" customHeight="1">
      <c r="A1258" s="42">
        <v>1199</v>
      </c>
      <c r="B1258" s="14" t="s">
        <v>542</v>
      </c>
      <c r="C1258" s="18" t="s">
        <v>541</v>
      </c>
      <c r="D1258" s="41">
        <v>13000</v>
      </c>
    </row>
    <row r="1259" spans="1:4" ht="37.5">
      <c r="A1259" s="42">
        <v>1200</v>
      </c>
      <c r="B1259" s="14" t="s">
        <v>543</v>
      </c>
      <c r="C1259" s="18" t="s">
        <v>541</v>
      </c>
      <c r="D1259" s="41">
        <v>26000</v>
      </c>
    </row>
    <row r="1260" spans="1:4" ht="37.5">
      <c r="A1260" s="42">
        <v>1201</v>
      </c>
      <c r="B1260" s="14" t="s">
        <v>544</v>
      </c>
      <c r="C1260" s="18" t="s">
        <v>541</v>
      </c>
      <c r="D1260" s="41">
        <v>36400</v>
      </c>
    </row>
    <row r="1261" spans="1:4" ht="37.5">
      <c r="A1261" s="42">
        <v>1202</v>
      </c>
      <c r="B1261" s="14" t="s">
        <v>545</v>
      </c>
      <c r="C1261" s="18" t="s">
        <v>541</v>
      </c>
      <c r="D1261" s="41">
        <v>35360</v>
      </c>
    </row>
    <row r="1262" spans="1:4" ht="37.5">
      <c r="A1262" s="42">
        <v>1203</v>
      </c>
      <c r="B1262" s="14" t="s">
        <v>546</v>
      </c>
      <c r="C1262" s="18" t="s">
        <v>541</v>
      </c>
      <c r="D1262" s="41">
        <v>18850</v>
      </c>
    </row>
    <row r="1263" spans="1:4" ht="37.5">
      <c r="A1263" s="42">
        <v>1204</v>
      </c>
      <c r="B1263" s="14" t="s">
        <v>547</v>
      </c>
      <c r="C1263" s="18" t="s">
        <v>541</v>
      </c>
      <c r="D1263" s="41">
        <v>17680</v>
      </c>
    </row>
    <row r="1264" spans="1:4" ht="24.75" customHeight="1">
      <c r="A1264" s="42">
        <v>1205</v>
      </c>
      <c r="B1264" s="14" t="s">
        <v>548</v>
      </c>
      <c r="C1264" s="18" t="s">
        <v>541</v>
      </c>
      <c r="D1264" s="41">
        <v>3250</v>
      </c>
    </row>
    <row r="1265" spans="1:4" ht="24" customHeight="1">
      <c r="A1265" s="42">
        <v>1206</v>
      </c>
      <c r="B1265" s="14" t="s">
        <v>549</v>
      </c>
      <c r="C1265" s="18" t="s">
        <v>541</v>
      </c>
      <c r="D1265" s="41">
        <v>5590</v>
      </c>
    </row>
    <row r="1266" spans="1:4" ht="20.25" customHeight="1">
      <c r="A1266" s="92" t="s">
        <v>785</v>
      </c>
      <c r="B1266" s="93"/>
      <c r="C1266" s="93"/>
      <c r="D1266" s="94"/>
    </row>
    <row r="1267" spans="1:4" ht="37.5">
      <c r="A1267" s="40">
        <v>1207</v>
      </c>
      <c r="B1267" s="51" t="s">
        <v>786</v>
      </c>
      <c r="C1267" s="8" t="s">
        <v>787</v>
      </c>
      <c r="D1267" s="41">
        <v>6500</v>
      </c>
    </row>
    <row r="1268" spans="1:4" ht="56.25">
      <c r="A1268" s="40">
        <v>1208</v>
      </c>
      <c r="B1268" s="51" t="s">
        <v>788</v>
      </c>
      <c r="C1268" s="8" t="s">
        <v>787</v>
      </c>
      <c r="D1268" s="41">
        <v>9100</v>
      </c>
    </row>
    <row r="1269" spans="1:4" ht="56.25">
      <c r="A1269" s="40">
        <v>1209</v>
      </c>
      <c r="B1269" s="51" t="s">
        <v>789</v>
      </c>
      <c r="C1269" s="8" t="s">
        <v>787</v>
      </c>
      <c r="D1269" s="41">
        <v>13000</v>
      </c>
    </row>
    <row r="1270" spans="1:4" ht="56.25">
      <c r="A1270" s="40">
        <v>1210</v>
      </c>
      <c r="B1270" s="51" t="s">
        <v>790</v>
      </c>
      <c r="C1270" s="8" t="s">
        <v>787</v>
      </c>
      <c r="D1270" s="41">
        <v>15600</v>
      </c>
    </row>
    <row r="1271" spans="1:4" ht="18.75" customHeight="1">
      <c r="A1271" s="86" t="s">
        <v>1140</v>
      </c>
      <c r="B1271" s="87"/>
      <c r="C1271" s="87"/>
      <c r="D1271" s="88"/>
    </row>
    <row r="1272" spans="1:4" ht="24" customHeight="1">
      <c r="A1272" s="42">
        <v>1211</v>
      </c>
      <c r="B1272" s="19" t="s">
        <v>550</v>
      </c>
      <c r="C1272" s="36" t="s">
        <v>551</v>
      </c>
      <c r="D1272" s="41">
        <v>34840</v>
      </c>
    </row>
    <row r="1273" spans="1:4" ht="31.5" customHeight="1">
      <c r="A1273" s="44">
        <v>1212</v>
      </c>
      <c r="B1273" s="45" t="s">
        <v>763</v>
      </c>
      <c r="C1273" s="46" t="s">
        <v>764</v>
      </c>
      <c r="D1273" s="41">
        <v>2340</v>
      </c>
    </row>
    <row r="1274" spans="1:4" ht="48" customHeight="1">
      <c r="A1274" s="42">
        <v>1213</v>
      </c>
      <c r="B1274" s="45" t="s">
        <v>765</v>
      </c>
      <c r="C1274" s="46" t="s">
        <v>772</v>
      </c>
      <c r="D1274" s="41">
        <v>611.5821424761905</v>
      </c>
    </row>
    <row r="1275" spans="1:4" ht="59.25" customHeight="1">
      <c r="A1275" s="44">
        <v>1214</v>
      </c>
      <c r="B1275" s="47" t="s">
        <v>766</v>
      </c>
      <c r="C1275" s="46" t="s">
        <v>764</v>
      </c>
      <c r="D1275" s="41">
        <v>260.0291162857143</v>
      </c>
    </row>
    <row r="1276" spans="1:4" ht="47.25" customHeight="1">
      <c r="A1276" s="42">
        <v>1215</v>
      </c>
      <c r="B1276" s="45" t="s">
        <v>767</v>
      </c>
      <c r="C1276" s="46" t="s">
        <v>764</v>
      </c>
      <c r="D1276" s="41">
        <v>324.9531319047619</v>
      </c>
    </row>
    <row r="1277" spans="1:4" ht="40.5" customHeight="1">
      <c r="A1277" s="44">
        <v>1216</v>
      </c>
      <c r="B1277" s="45" t="s">
        <v>768</v>
      </c>
      <c r="C1277" s="46" t="s">
        <v>764</v>
      </c>
      <c r="D1277" s="41">
        <v>260.17861628571427</v>
      </c>
    </row>
    <row r="1278" spans="1:4" ht="37.5">
      <c r="A1278" s="42">
        <v>1217</v>
      </c>
      <c r="B1278" s="45" t="s">
        <v>769</v>
      </c>
      <c r="C1278" s="46" t="s">
        <v>773</v>
      </c>
      <c r="D1278" s="41">
        <v>364</v>
      </c>
    </row>
    <row r="1279" spans="1:4" ht="42.75" customHeight="1">
      <c r="A1279" s="44">
        <v>1218</v>
      </c>
      <c r="B1279" s="45" t="s">
        <v>770</v>
      </c>
      <c r="C1279" s="46" t="s">
        <v>773</v>
      </c>
      <c r="D1279" s="41">
        <v>299.5881162857143</v>
      </c>
    </row>
    <row r="1280" spans="1:4" ht="27.75" customHeight="1">
      <c r="A1280" s="42">
        <v>1219</v>
      </c>
      <c r="B1280" s="45" t="s">
        <v>771</v>
      </c>
      <c r="C1280" s="46" t="s">
        <v>773</v>
      </c>
      <c r="D1280" s="41">
        <v>845.4414019999999</v>
      </c>
    </row>
    <row r="1281" spans="1:4" ht="19.5" thickBot="1">
      <c r="A1281" s="102"/>
      <c r="B1281" s="103"/>
      <c r="C1281" s="103"/>
      <c r="D1281" s="70"/>
    </row>
    <row r="1284" spans="1:4" ht="40.5" customHeight="1">
      <c r="A1284" s="110" t="s">
        <v>801</v>
      </c>
      <c r="B1284" s="110"/>
      <c r="C1284" s="4"/>
      <c r="D1284" s="37" t="s">
        <v>1024</v>
      </c>
    </row>
    <row r="1285" spans="1:4" ht="18.75">
      <c r="A1285" s="71"/>
      <c r="B1285" s="71"/>
      <c r="C1285" s="4"/>
      <c r="D1285" s="37"/>
    </row>
    <row r="1286" spans="1:4" ht="37.5" customHeight="1">
      <c r="A1286" s="110" t="s">
        <v>853</v>
      </c>
      <c r="B1286" s="110"/>
      <c r="C1286" s="4"/>
      <c r="D1286" s="72" t="s">
        <v>1247</v>
      </c>
    </row>
  </sheetData>
  <sheetProtection/>
  <autoFilter ref="A14:C1243"/>
  <mergeCells count="62">
    <mergeCell ref="A1284:B1284"/>
    <mergeCell ref="A1286:B1286"/>
    <mergeCell ref="A11:A12"/>
    <mergeCell ref="B11:B12"/>
    <mergeCell ref="C11:C12"/>
    <mergeCell ref="A13:D13"/>
    <mergeCell ref="A28:D28"/>
    <mergeCell ref="A29:D29"/>
    <mergeCell ref="A34:D34"/>
    <mergeCell ref="A36:D36"/>
    <mergeCell ref="A48:D48"/>
    <mergeCell ref="A54:D54"/>
    <mergeCell ref="A76:D76"/>
    <mergeCell ref="A46:D46"/>
    <mergeCell ref="A95:D95"/>
    <mergeCell ref="A101:D101"/>
    <mergeCell ref="A104:D104"/>
    <mergeCell ref="A119:D119"/>
    <mergeCell ref="A132:D132"/>
    <mergeCell ref="A151:D151"/>
    <mergeCell ref="A164:D164"/>
    <mergeCell ref="A214:D214"/>
    <mergeCell ref="A219:D219"/>
    <mergeCell ref="A430:D430"/>
    <mergeCell ref="A505:D505"/>
    <mergeCell ref="A655:D655"/>
    <mergeCell ref="A228:D228"/>
    <mergeCell ref="A237:D237"/>
    <mergeCell ref="A246:D246"/>
    <mergeCell ref="A256:D256"/>
    <mergeCell ref="A10:D10"/>
    <mergeCell ref="A261:D261"/>
    <mergeCell ref="A312:D312"/>
    <mergeCell ref="A1281:C1281"/>
    <mergeCell ref="A1173:D1173"/>
    <mergeCell ref="A1229:D1229"/>
    <mergeCell ref="A1256:D1256"/>
    <mergeCell ref="A694:D694"/>
    <mergeCell ref="A709:D709"/>
    <mergeCell ref="A715:D715"/>
    <mergeCell ref="C3:D3"/>
    <mergeCell ref="C4:D4"/>
    <mergeCell ref="B5:D5"/>
    <mergeCell ref="C6:D6"/>
    <mergeCell ref="C7:D7"/>
    <mergeCell ref="A9:D9"/>
    <mergeCell ref="A1271:D1271"/>
    <mergeCell ref="A1115:D1115"/>
    <mergeCell ref="A1125:D1125"/>
    <mergeCell ref="A1266:D1266"/>
    <mergeCell ref="A885:D885"/>
    <mergeCell ref="A756:D756"/>
    <mergeCell ref="A1192:D1192"/>
    <mergeCell ref="A1136:D1136"/>
    <mergeCell ref="A1064:D1064"/>
    <mergeCell ref="A1159:D1159"/>
    <mergeCell ref="A807:D807"/>
    <mergeCell ref="A803:D803"/>
    <mergeCell ref="A322:D322"/>
    <mergeCell ref="A362:D362"/>
    <mergeCell ref="A424:D424"/>
    <mergeCell ref="A749:D749"/>
  </mergeCells>
  <printOptions/>
  <pageMargins left="0.7086614173228347" right="0.5118110236220472" top="0.35433070866141736" bottom="0.5511811023622047" header="0.7086614173228347" footer="0.31496062992125984"/>
  <pageSetup horizontalDpi="600" verticalDpi="600" orientation="portrait" paperSize="9" scale="55" r:id="rId1"/>
  <headerFooter>
    <oddFooter>&amp;C&amp;P</oddFooter>
  </headerFooter>
  <rowBreaks count="1" manualBreakCount="1">
    <brk id="5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Воронцов Альберт Андреевич</cp:lastModifiedBy>
  <cp:lastPrinted>2019-05-31T05:57:06Z</cp:lastPrinted>
  <dcterms:created xsi:type="dcterms:W3CDTF">2016-03-15T03:54:15Z</dcterms:created>
  <dcterms:modified xsi:type="dcterms:W3CDTF">2019-09-17T06:45:50Z</dcterms:modified>
  <cp:category/>
  <cp:version/>
  <cp:contentType/>
  <cp:contentStatus/>
</cp:coreProperties>
</file>